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44" i="1" l="1"/>
  <c r="G13" i="1"/>
  <c r="F16" i="1"/>
  <c r="G5" i="2" l="1"/>
  <c r="G4" i="2"/>
  <c r="F7" i="2"/>
  <c r="D143" i="2"/>
  <c r="B143" i="2"/>
  <c r="G145" i="2" s="1"/>
  <c r="H145" i="2" s="1"/>
  <c r="I145" i="2" s="1"/>
  <c r="J145" i="2" s="1"/>
  <c r="G141" i="2"/>
  <c r="G140" i="2"/>
  <c r="E135" i="2"/>
  <c r="G133" i="2"/>
  <c r="G132" i="2"/>
  <c r="E125" i="2"/>
  <c r="D125" i="2"/>
  <c r="C125" i="2"/>
  <c r="B125" i="2"/>
  <c r="G123" i="2"/>
  <c r="G127" i="2" s="1"/>
  <c r="H127" i="2" s="1"/>
  <c r="I127" i="2" s="1"/>
  <c r="J127" i="2" s="1"/>
  <c r="G122" i="2"/>
  <c r="E116" i="2"/>
  <c r="D116" i="2"/>
  <c r="C116" i="2"/>
  <c r="B116" i="2"/>
  <c r="G114" i="2"/>
  <c r="G113" i="2"/>
  <c r="G118" i="2" s="1"/>
  <c r="H118" i="2" s="1"/>
  <c r="I118" i="2" s="1"/>
  <c r="J118" i="2" s="1"/>
  <c r="E107" i="2"/>
  <c r="D107" i="2"/>
  <c r="C107" i="2"/>
  <c r="B107" i="2"/>
  <c r="G105" i="2"/>
  <c r="G109" i="2" s="1"/>
  <c r="H109" i="2" s="1"/>
  <c r="I109" i="2" s="1"/>
  <c r="J109" i="2" s="1"/>
  <c r="G104" i="2"/>
  <c r="G100" i="2"/>
  <c r="H100" i="2" s="1"/>
  <c r="I100" i="2" s="1"/>
  <c r="J100" i="2" s="1"/>
  <c r="G96" i="2"/>
  <c r="G95" i="2"/>
  <c r="G91" i="2"/>
  <c r="H91" i="2" s="1"/>
  <c r="I91" i="2" s="1"/>
  <c r="J91" i="2" s="1"/>
  <c r="G87" i="2"/>
  <c r="G86" i="2"/>
  <c r="I82" i="2"/>
  <c r="J82" i="2" s="1"/>
  <c r="H82" i="2"/>
  <c r="G82" i="2"/>
  <c r="G78" i="2"/>
  <c r="G77" i="2"/>
  <c r="G69" i="2"/>
  <c r="G68" i="2"/>
  <c r="G73" i="2" s="1"/>
  <c r="H73" i="2" s="1"/>
  <c r="I73" i="2" s="1"/>
  <c r="J73" i="2" s="1"/>
  <c r="C62" i="2"/>
  <c r="B62" i="2"/>
  <c r="G60" i="2"/>
  <c r="G59" i="2"/>
  <c r="E53" i="2"/>
  <c r="D53" i="2"/>
  <c r="C53" i="2"/>
  <c r="B53" i="2"/>
  <c r="G51" i="2"/>
  <c r="G55" i="2" s="1"/>
  <c r="H55" i="2" s="1"/>
  <c r="I55" i="2" s="1"/>
  <c r="J55" i="2" s="1"/>
  <c r="G50" i="2"/>
  <c r="E44" i="2"/>
  <c r="D44" i="2"/>
  <c r="C44" i="2"/>
  <c r="B44" i="2"/>
  <c r="G42" i="2"/>
  <c r="G45" i="2" s="1"/>
  <c r="H45" i="2" s="1"/>
  <c r="I45" i="2" s="1"/>
  <c r="J45" i="2" s="1"/>
  <c r="G41" i="2"/>
  <c r="E35" i="2"/>
  <c r="D35" i="2"/>
  <c r="C35" i="2"/>
  <c r="B35" i="2"/>
  <c r="G33" i="2"/>
  <c r="G37" i="2" s="1"/>
  <c r="H37" i="2" s="1"/>
  <c r="I37" i="2" s="1"/>
  <c r="J37" i="2" s="1"/>
  <c r="G32" i="2"/>
  <c r="G27" i="2"/>
  <c r="H27" i="2" s="1"/>
  <c r="I27" i="2" s="1"/>
  <c r="J27" i="2" s="1"/>
  <c r="G23" i="2"/>
  <c r="G22" i="2"/>
  <c r="G18" i="2"/>
  <c r="H18" i="2" s="1"/>
  <c r="I18" i="2" s="1"/>
  <c r="J18" i="2" s="1"/>
  <c r="E16" i="2"/>
  <c r="D16" i="2"/>
  <c r="G14" i="2"/>
  <c r="E7" i="2"/>
  <c r="G9" i="2"/>
  <c r="H9" i="2" s="1"/>
  <c r="I9" i="2" s="1"/>
  <c r="J9" i="2" s="1"/>
  <c r="F7" i="1"/>
  <c r="G64" i="2" l="1"/>
  <c r="H64" i="2" s="1"/>
  <c r="J64" i="2" s="1"/>
  <c r="G137" i="2"/>
  <c r="H137" i="2" s="1"/>
  <c r="I132" i="2"/>
  <c r="J138" i="2" l="1"/>
  <c r="J148" i="2" s="1"/>
  <c r="I137" i="2"/>
  <c r="J145" i="1"/>
  <c r="I145" i="1"/>
  <c r="G141" i="1"/>
  <c r="G140" i="1"/>
  <c r="E143" i="1"/>
  <c r="C143" i="1"/>
  <c r="J138" i="1"/>
  <c r="I137" i="1"/>
  <c r="I132" i="1"/>
  <c r="G137" i="1"/>
  <c r="G132" i="1"/>
  <c r="F135" i="1"/>
  <c r="J127" i="1"/>
  <c r="I127" i="1"/>
  <c r="G127" i="1"/>
  <c r="G123" i="1"/>
  <c r="G122" i="1"/>
  <c r="C125" i="1"/>
  <c r="D125" i="1"/>
  <c r="E125" i="1"/>
  <c r="F125" i="1"/>
  <c r="B125" i="1"/>
  <c r="G118" i="1"/>
  <c r="G114" i="1"/>
  <c r="G113" i="1"/>
  <c r="G105" i="1"/>
  <c r="G109" i="1" s="1"/>
  <c r="G104" i="1"/>
  <c r="C107" i="1"/>
  <c r="D107" i="1"/>
  <c r="E107" i="1"/>
  <c r="F107" i="1"/>
  <c r="B107" i="1"/>
  <c r="G96" i="1"/>
  <c r="G95" i="1"/>
  <c r="G87" i="1"/>
  <c r="G86" i="1"/>
  <c r="G78" i="1"/>
  <c r="G77" i="1"/>
  <c r="G69" i="1"/>
  <c r="G60" i="1"/>
  <c r="G64" i="1" s="1"/>
  <c r="G59" i="1"/>
  <c r="G50" i="1"/>
  <c r="G51" i="1"/>
  <c r="C53" i="1"/>
  <c r="D53" i="1"/>
  <c r="E53" i="1"/>
  <c r="F53" i="1"/>
  <c r="B53" i="1"/>
  <c r="G42" i="1"/>
  <c r="G41" i="1"/>
  <c r="F44" i="1"/>
  <c r="F35" i="1"/>
  <c r="G33" i="1"/>
  <c r="G32" i="1"/>
  <c r="G37" i="1" s="1"/>
  <c r="C35" i="1"/>
  <c r="D35" i="1"/>
  <c r="E35" i="1"/>
  <c r="G22" i="1"/>
  <c r="B25" i="1"/>
  <c r="E16" i="1"/>
  <c r="G55" i="1" l="1"/>
  <c r="G45" i="1"/>
  <c r="G133" i="1"/>
  <c r="H137" i="1"/>
  <c r="C116" i="1"/>
  <c r="D116" i="1"/>
  <c r="E116" i="1"/>
  <c r="F116" i="1"/>
  <c r="G82" i="1"/>
  <c r="G91" i="1"/>
  <c r="H91" i="1" s="1"/>
  <c r="G100" i="1"/>
  <c r="C62" i="1"/>
  <c r="D62" i="1"/>
  <c r="C44" i="1"/>
  <c r="D44" i="1"/>
  <c r="E44" i="1"/>
  <c r="G14" i="1"/>
  <c r="J91" i="1" l="1"/>
  <c r="I91" i="1"/>
  <c r="G18" i="1"/>
  <c r="H18" i="1" s="1"/>
  <c r="I18" i="1" s="1"/>
  <c r="J18" i="1" s="1"/>
  <c r="G145" i="1"/>
  <c r="H145" i="1" s="1"/>
  <c r="H127" i="1"/>
  <c r="H118" i="1"/>
  <c r="I118" i="1" s="1"/>
  <c r="J118" i="1" s="1"/>
  <c r="H109" i="1"/>
  <c r="I109" i="1" s="1"/>
  <c r="J109" i="1" s="1"/>
  <c r="H100" i="1"/>
  <c r="I100" i="1" s="1"/>
  <c r="J100" i="1" s="1"/>
  <c r="H82" i="1"/>
  <c r="I82" i="1" s="1"/>
  <c r="J82" i="1" s="1"/>
  <c r="G68" i="1"/>
  <c r="G73" i="1" s="1"/>
  <c r="H73" i="1" s="1"/>
  <c r="H64" i="1"/>
  <c r="J64" i="1" s="1"/>
  <c r="H45" i="1"/>
  <c r="I45" i="1" s="1"/>
  <c r="J45" i="1" s="1"/>
  <c r="H37" i="1"/>
  <c r="I37" i="1" s="1"/>
  <c r="J37" i="1" s="1"/>
  <c r="G27" i="1"/>
  <c r="H27" i="1" s="1"/>
  <c r="G23" i="1"/>
  <c r="G5" i="1"/>
  <c r="G4" i="1"/>
  <c r="G9" i="1" s="1"/>
  <c r="I73" i="1" l="1"/>
  <c r="J73" i="1" s="1"/>
  <c r="H9" i="1"/>
  <c r="I9" i="1" s="1"/>
  <c r="J9" i="1" s="1"/>
  <c r="H55" i="1"/>
  <c r="I55" i="1" s="1"/>
  <c r="J55" i="1" s="1"/>
  <c r="I27" i="1"/>
  <c r="J27" i="1" s="1"/>
  <c r="J148" i="1" l="1"/>
</calcChain>
</file>

<file path=xl/sharedStrings.xml><?xml version="1.0" encoding="utf-8"?>
<sst xmlns="http://schemas.openxmlformats.org/spreadsheetml/2006/main" count="439" uniqueCount="41">
  <si>
    <t>COMUNE DI FIRENZUOLA</t>
  </si>
  <si>
    <t>DETERMINAZIONE DEL FONDO CREDITI DI DUBBIA ESIGIBILITA' IN SEDE DI RENDICONTO</t>
  </si>
  <si>
    <t xml:space="preserve">Totale quinquiennio </t>
  </si>
  <si>
    <t>%Fondo  (100% - %media)</t>
  </si>
  <si>
    <t>Importo minimo FCDE Bilancio 2015</t>
  </si>
  <si>
    <t>Residui attivi alla data del 01/01/2015</t>
  </si>
  <si>
    <t>Incassato in conto residui</t>
  </si>
  <si>
    <t>Rapporto Incassato in conto residui/residui attivi iniziali</t>
  </si>
  <si>
    <t>Ipotesi: media aritmetica dei singoli rapporti</t>
  </si>
  <si>
    <t>TARI CAP  43</t>
  </si>
  <si>
    <t>TARES CAP  13</t>
  </si>
  <si>
    <t>TOSAP CAP 416+1040</t>
  </si>
  <si>
    <t>ICI/IMU DA ACCERTAMENTI CAP 1273</t>
  </si>
  <si>
    <t>accantonare cautelativamente</t>
  </si>
  <si>
    <t>IMPOSTA SULLA PUBBLICITA CAP 1005</t>
  </si>
  <si>
    <t>IMPOSTA SULLE PUBBLICHE AFFISSIONI CAP 1004</t>
  </si>
  <si>
    <t>PROVENTI CIMITERIALI CAP 333</t>
  </si>
  <si>
    <t>FITTI ATTIVI CAP 464</t>
  </si>
  <si>
    <t>CONCESSIONI CIMITERIALI CAP 676</t>
  </si>
  <si>
    <t>SANZIONI AL CODICE DELLA STRADA CAP 1041</t>
  </si>
  <si>
    <t>PROVENTI MENSA CAP 1047</t>
  </si>
  <si>
    <t>PROVENTI ASILO NIDO CAP 9479</t>
  </si>
  <si>
    <t>PROVENTI TRASPORTO SCOLASTICO CAP 1048</t>
  </si>
  <si>
    <t>RECUPERO EVASIONE TRIBUTARIA DA FALLIMENTI CAP 39</t>
  </si>
  <si>
    <t>TOTALE DA ACCANTONARE AL FCDE AL RENDICONTO 2015</t>
  </si>
  <si>
    <t>SANZIONI AMMINISTRATIVE DIVERSE CAP 1042</t>
  </si>
  <si>
    <t>Totale residui attivi al 31/12/2016</t>
  </si>
  <si>
    <t>2015 ANNO n-1</t>
  </si>
  <si>
    <t>2014 ANNO n-2</t>
  </si>
  <si>
    <t>2013 ANNO n-3</t>
  </si>
  <si>
    <t>2012 ANNO n-4</t>
  </si>
  <si>
    <t>2011 ANNO n-5</t>
  </si>
  <si>
    <t>RILASCIO AUTORIZZAZIONI UTC 896</t>
  </si>
  <si>
    <t>Si accantona l'importo totale</t>
  </si>
  <si>
    <t>ridotto accertamento per € 102,557,05</t>
  </si>
  <si>
    <t>Residui attivi</t>
  </si>
  <si>
    <t>Residui attivi alla data del 01/01/2016</t>
  </si>
  <si>
    <t>TOTALE DA ACCANTONARE AL FCDE AL RENDICONTO 2016</t>
  </si>
  <si>
    <t>media aritmetica dei singoli rapporti</t>
  </si>
  <si>
    <t>DETERMINAZIONE DEL FONDO CREDITI DI DUBBIA ESIGIBILITA' IN SEDE DI RENDICONTO ANNO 2016</t>
  </si>
  <si>
    <t>ICI/IMU DA ACCERTAMENTI CAP 1273 E 1273/1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</si>
</sst>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3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4" xfId="0" applyBorder="1"/>
    <xf numFmtId="4" fontId="0" fillId="0" borderId="5" xfId="0" applyNumberFormat="1" applyBorder="1"/>
    <xf numFmtId="0" fontId="0" fillId="0" borderId="5" xfId="0" applyBorder="1"/>
    <xf numFmtId="4" fontId="7" fillId="0" borderId="5" xfId="0" applyNumberFormat="1" applyFont="1" applyBorder="1"/>
    <xf numFmtId="0" fontId="0" fillId="0" borderId="6" xfId="0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2" fontId="0" fillId="0" borderId="5" xfId="0" applyNumberFormat="1" applyBorder="1"/>
    <xf numFmtId="2" fontId="0" fillId="5" borderId="5" xfId="0" applyNumberFormat="1" applyFill="1" applyBorder="1"/>
    <xf numFmtId="0" fontId="8" fillId="0" borderId="4" xfId="0" applyFont="1" applyBorder="1"/>
    <xf numFmtId="2" fontId="0" fillId="4" borderId="5" xfId="0" applyNumberFormat="1" applyFill="1" applyBorder="1"/>
    <xf numFmtId="2" fontId="8" fillId="0" borderId="5" xfId="0" applyNumberFormat="1" applyFont="1" applyBorder="1"/>
    <xf numFmtId="4" fontId="8" fillId="0" borderId="6" xfId="0" applyNumberFormat="1" applyFont="1" applyBorder="1"/>
    <xf numFmtId="0" fontId="8" fillId="0" borderId="4" xfId="0" applyFont="1" applyBorder="1" applyAlignment="1">
      <alignment wrapText="1"/>
    </xf>
    <xf numFmtId="4" fontId="7" fillId="0" borderId="5" xfId="0" applyNumberFormat="1" applyFont="1" applyFill="1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2" fontId="7" fillId="0" borderId="5" xfId="0" applyNumberFormat="1" applyFont="1" applyBorder="1"/>
    <xf numFmtId="2" fontId="8" fillId="0" borderId="6" xfId="0" applyNumberFormat="1" applyFont="1" applyBorder="1"/>
    <xf numFmtId="0" fontId="0" fillId="0" borderId="12" xfId="0" applyBorder="1" applyAlignment="1"/>
    <xf numFmtId="0" fontId="0" fillId="0" borderId="15" xfId="0" applyBorder="1" applyAlignment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9" fillId="7" borderId="0" xfId="0" applyFont="1" applyFill="1"/>
    <xf numFmtId="4" fontId="10" fillId="7" borderId="16" xfId="0" applyNumberFormat="1" applyFont="1" applyFill="1" applyBorder="1"/>
    <xf numFmtId="4" fontId="0" fillId="0" borderId="0" xfId="0" applyNumberFormat="1"/>
    <xf numFmtId="4" fontId="0" fillId="0" borderId="20" xfId="0" applyNumberFormat="1" applyFill="1" applyBorder="1"/>
    <xf numFmtId="4" fontId="11" fillId="4" borderId="6" xfId="0" applyNumberFormat="1" applyFont="1" applyFill="1" applyBorder="1"/>
    <xf numFmtId="0" fontId="0" fillId="0" borderId="9" xfId="0" applyBorder="1" applyAlignment="1"/>
    <xf numFmtId="0" fontId="0" fillId="0" borderId="12" xfId="0" applyBorder="1" applyAlignment="1"/>
    <xf numFmtId="0" fontId="9" fillId="7" borderId="0" xfId="0" applyFont="1" applyFill="1" applyAlignment="1">
      <alignment horizont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9" fillId="7" borderId="0" xfId="0" applyFont="1" applyFill="1" applyAlignment="1">
      <alignment horizontal="center"/>
    </xf>
    <xf numFmtId="4" fontId="0" fillId="0" borderId="5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8"/>
  <sheetViews>
    <sheetView tabSelected="1" topLeftCell="A88" zoomScaleNormal="100" workbookViewId="0">
      <selection activeCell="G51" sqref="G51"/>
    </sheetView>
  </sheetViews>
  <sheetFormatPr defaultRowHeight="15" x14ac:dyDescent="0.25"/>
  <cols>
    <col min="1" max="1" width="51.85546875" customWidth="1"/>
    <col min="2" max="2" width="12" customWidth="1"/>
    <col min="3" max="3" width="10.7109375" customWidth="1"/>
    <col min="4" max="4" width="11.28515625" customWidth="1"/>
    <col min="5" max="5" width="11.42578125" customWidth="1"/>
    <col min="6" max="6" width="11.85546875" customWidth="1"/>
    <col min="7" max="7" width="11.42578125" customWidth="1"/>
    <col min="9" max="9" width="17.28515625" customWidth="1"/>
    <col min="10" max="10" width="37.85546875" customWidth="1"/>
  </cols>
  <sheetData>
    <row r="1" spans="1:10" ht="21" thickBot="1" x14ac:dyDescent="0.3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5"/>
    </row>
    <row r="2" spans="1:10" ht="15.75" x14ac:dyDescent="0.25">
      <c r="A2" s="46" t="s">
        <v>39</v>
      </c>
      <c r="B2" s="47"/>
      <c r="C2" s="47"/>
      <c r="D2" s="47"/>
      <c r="E2" s="47"/>
      <c r="F2" s="47"/>
      <c r="G2" s="47"/>
      <c r="H2" s="47"/>
      <c r="I2" s="47"/>
      <c r="J2" s="48"/>
    </row>
    <row r="3" spans="1:10" ht="45.75" customHeight="1" x14ac:dyDescent="0.25">
      <c r="A3" s="1" t="s">
        <v>9</v>
      </c>
      <c r="B3" s="2" t="s">
        <v>31</v>
      </c>
      <c r="C3" s="2" t="s">
        <v>30</v>
      </c>
      <c r="D3" s="2" t="s">
        <v>29</v>
      </c>
      <c r="E3" s="2" t="s">
        <v>28</v>
      </c>
      <c r="F3" s="2" t="s">
        <v>27</v>
      </c>
      <c r="G3" s="3" t="s">
        <v>2</v>
      </c>
      <c r="H3" s="3" t="s">
        <v>3</v>
      </c>
      <c r="I3" s="4" t="s">
        <v>26</v>
      </c>
      <c r="J3" s="5" t="s">
        <v>4</v>
      </c>
    </row>
    <row r="4" spans="1:10" x14ac:dyDescent="0.25">
      <c r="A4" s="6" t="s">
        <v>36</v>
      </c>
      <c r="B4" s="7">
        <v>0</v>
      </c>
      <c r="C4" s="7">
        <v>0</v>
      </c>
      <c r="D4" s="7">
        <v>0</v>
      </c>
      <c r="E4" s="7">
        <v>0</v>
      </c>
      <c r="F4" s="7">
        <v>142239.89000000001</v>
      </c>
      <c r="G4" s="7">
        <f>B4+C4+D4+E4+F4</f>
        <v>142239.89000000001</v>
      </c>
      <c r="H4" s="8"/>
      <c r="I4" s="9">
        <v>292636.74</v>
      </c>
      <c r="J4" s="10"/>
    </row>
    <row r="5" spans="1:10" x14ac:dyDescent="0.25">
      <c r="A5" s="6" t="s">
        <v>6</v>
      </c>
      <c r="B5" s="7">
        <v>0</v>
      </c>
      <c r="C5" s="7">
        <v>0</v>
      </c>
      <c r="D5" s="7">
        <v>0</v>
      </c>
      <c r="E5" s="7">
        <v>0</v>
      </c>
      <c r="F5" s="7">
        <v>39559.839999999997</v>
      </c>
      <c r="G5" s="7">
        <f>B5+C5+D5+E5+F5</f>
        <v>39559.839999999997</v>
      </c>
      <c r="H5" s="8"/>
      <c r="I5" s="8"/>
      <c r="J5" s="10"/>
    </row>
    <row r="6" spans="1:10" x14ac:dyDescent="0.25">
      <c r="A6" s="11"/>
      <c r="B6" s="12"/>
      <c r="C6" s="12"/>
      <c r="D6" s="12"/>
      <c r="E6" s="12"/>
      <c r="F6" s="12"/>
      <c r="G6" s="12"/>
      <c r="H6" s="12"/>
      <c r="I6" s="12"/>
      <c r="J6" s="13"/>
    </row>
    <row r="7" spans="1:10" ht="18.75" customHeight="1" x14ac:dyDescent="0.25">
      <c r="A7" s="28" t="s">
        <v>7</v>
      </c>
      <c r="B7" s="27"/>
      <c r="C7" s="14">
        <v>0</v>
      </c>
      <c r="D7" s="14">
        <v>0</v>
      </c>
      <c r="E7" s="14">
        <v>0</v>
      </c>
      <c r="F7" s="14">
        <f>+F5/F4*100</f>
        <v>27.81205750370026</v>
      </c>
      <c r="G7" s="15"/>
      <c r="H7" s="8"/>
      <c r="I7" s="8"/>
      <c r="J7" s="10"/>
    </row>
    <row r="8" spans="1:10" x14ac:dyDescent="0.25">
      <c r="A8" s="11"/>
      <c r="B8" s="12"/>
      <c r="C8" s="12"/>
      <c r="D8" s="12"/>
      <c r="E8" s="12"/>
      <c r="F8" s="12"/>
      <c r="G8" s="12"/>
      <c r="H8" s="12"/>
      <c r="I8" s="12"/>
      <c r="J8" s="13"/>
    </row>
    <row r="9" spans="1:10" x14ac:dyDescent="0.25">
      <c r="A9" s="16" t="s">
        <v>38</v>
      </c>
      <c r="B9" s="40"/>
      <c r="C9" s="41"/>
      <c r="D9" s="41"/>
      <c r="E9" s="41"/>
      <c r="F9" s="42"/>
      <c r="G9" s="17">
        <f>+G5/G4*100</f>
        <v>27.81205750370026</v>
      </c>
      <c r="H9" s="18">
        <f>100-G9</f>
        <v>72.18794249629974</v>
      </c>
      <c r="I9" s="9">
        <f>+I4*H9%</f>
        <v>211248.44159424616</v>
      </c>
      <c r="J9" s="19">
        <f>+I9</f>
        <v>211248.44159424616</v>
      </c>
    </row>
    <row r="10" spans="1:10" x14ac:dyDescent="0.25">
      <c r="A10" s="11"/>
      <c r="B10" s="12"/>
      <c r="C10" s="12"/>
      <c r="D10" s="12"/>
      <c r="E10" s="12"/>
      <c r="F10" s="12"/>
      <c r="G10" s="12"/>
      <c r="H10" s="12"/>
      <c r="I10" s="12"/>
      <c r="J10" s="13"/>
    </row>
    <row r="11" spans="1:10" x14ac:dyDescent="0.25">
      <c r="A11" s="29"/>
      <c r="B11" s="30"/>
      <c r="C11" s="30"/>
      <c r="D11" s="30"/>
      <c r="E11" s="30"/>
      <c r="F11" s="30"/>
      <c r="G11" s="30"/>
      <c r="H11" s="30"/>
      <c r="I11" s="30"/>
      <c r="J11" s="31"/>
    </row>
    <row r="12" spans="1:10" ht="57.75" x14ac:dyDescent="0.25">
      <c r="A12" s="1" t="s">
        <v>10</v>
      </c>
      <c r="B12" s="2" t="s">
        <v>31</v>
      </c>
      <c r="C12" s="2" t="s">
        <v>30</v>
      </c>
      <c r="D12" s="2" t="s">
        <v>29</v>
      </c>
      <c r="E12" s="2" t="s">
        <v>28</v>
      </c>
      <c r="F12" s="2" t="s">
        <v>27</v>
      </c>
      <c r="G12" s="3" t="s">
        <v>2</v>
      </c>
      <c r="H12" s="3" t="s">
        <v>3</v>
      </c>
      <c r="I12" s="4" t="s">
        <v>26</v>
      </c>
      <c r="J12" s="5" t="s">
        <v>4</v>
      </c>
    </row>
    <row r="13" spans="1:10" ht="63.75" customHeight="1" x14ac:dyDescent="0.25">
      <c r="A13" s="6" t="s">
        <v>36</v>
      </c>
      <c r="B13" s="7">
        <v>0</v>
      </c>
      <c r="C13" s="7">
        <v>0</v>
      </c>
      <c r="D13" s="7">
        <v>0</v>
      </c>
      <c r="E13" s="7">
        <v>831372.73</v>
      </c>
      <c r="F13" s="7">
        <v>192533.08</v>
      </c>
      <c r="G13" s="7">
        <f>SUM(B13:F13)</f>
        <v>1023905.8099999999</v>
      </c>
      <c r="H13" s="8"/>
      <c r="I13" s="9">
        <v>52814.3</v>
      </c>
      <c r="J13" s="10"/>
    </row>
    <row r="14" spans="1:10" x14ac:dyDescent="0.25">
      <c r="A14" s="6" t="s">
        <v>6</v>
      </c>
      <c r="B14" s="7">
        <v>0</v>
      </c>
      <c r="C14" s="7">
        <v>0</v>
      </c>
      <c r="D14" s="7">
        <v>0</v>
      </c>
      <c r="E14" s="7">
        <v>638839.65</v>
      </c>
      <c r="F14" s="7">
        <v>4738.74</v>
      </c>
      <c r="G14" s="7">
        <f>B14+C14+D14+E14+F14</f>
        <v>643578.39</v>
      </c>
      <c r="H14" s="8"/>
      <c r="I14" s="8"/>
      <c r="J14" s="10"/>
    </row>
    <row r="15" spans="1:10" x14ac:dyDescent="0.25">
      <c r="A15" s="11"/>
      <c r="B15" s="12"/>
      <c r="C15" s="12"/>
      <c r="D15" s="12"/>
      <c r="E15" s="12"/>
      <c r="F15" s="12"/>
      <c r="G15" s="12"/>
      <c r="H15" s="12"/>
      <c r="I15" s="12"/>
      <c r="J15" s="13"/>
    </row>
    <row r="16" spans="1:10" x14ac:dyDescent="0.25">
      <c r="A16" s="28" t="s">
        <v>7</v>
      </c>
      <c r="B16" s="27"/>
      <c r="C16" s="14">
        <v>0</v>
      </c>
      <c r="D16" s="14">
        <v>0</v>
      </c>
      <c r="E16" s="14">
        <f>+E14/E13</f>
        <v>0.76841544946993878</v>
      </c>
      <c r="F16" s="14">
        <f>+F14/F13*100</f>
        <v>2.4612601637079718</v>
      </c>
      <c r="G16" s="15"/>
      <c r="H16" s="8"/>
      <c r="I16" s="8"/>
      <c r="J16" s="10"/>
    </row>
    <row r="17" spans="1:10" x14ac:dyDescent="0.25">
      <c r="A17" s="11"/>
      <c r="B17" s="12"/>
      <c r="C17" s="12"/>
      <c r="D17" s="12"/>
      <c r="E17" s="12"/>
      <c r="F17" s="12"/>
      <c r="G17" s="12"/>
      <c r="H17" s="12"/>
      <c r="I17" s="12"/>
      <c r="J17" s="13"/>
    </row>
    <row r="18" spans="1:10" x14ac:dyDescent="0.25">
      <c r="A18" s="16" t="s">
        <v>38</v>
      </c>
      <c r="B18" s="40" t="s">
        <v>34</v>
      </c>
      <c r="C18" s="41"/>
      <c r="D18" s="41"/>
      <c r="E18" s="41"/>
      <c r="F18" s="42"/>
      <c r="G18" s="17">
        <f>+G14/G13*100</f>
        <v>62.855233725063052</v>
      </c>
      <c r="H18" s="18">
        <f>100-G18</f>
        <v>37.144766274936948</v>
      </c>
      <c r="I18" s="9">
        <f>+I13*H18%</f>
        <v>19617.748294744026</v>
      </c>
      <c r="J18" s="19">
        <f>+I18</f>
        <v>19617.748294744026</v>
      </c>
    </row>
    <row r="19" spans="1:10" x14ac:dyDescent="0.25">
      <c r="A19" s="11"/>
      <c r="B19" s="12"/>
      <c r="C19" s="12"/>
      <c r="D19" s="12"/>
      <c r="E19" s="12"/>
      <c r="F19" s="12"/>
      <c r="G19" s="12"/>
      <c r="H19" s="12"/>
      <c r="I19" s="12"/>
      <c r="J19" s="13"/>
    </row>
    <row r="20" spans="1:10" x14ac:dyDescent="0.25">
      <c r="A20" s="22"/>
      <c r="B20" s="23"/>
      <c r="C20" s="23"/>
      <c r="D20" s="23"/>
      <c r="E20" s="23"/>
      <c r="F20" s="23"/>
      <c r="G20" s="23"/>
      <c r="H20" s="23"/>
      <c r="I20" s="23"/>
      <c r="J20" s="24"/>
    </row>
    <row r="21" spans="1:10" ht="45" customHeight="1" x14ac:dyDescent="0.25">
      <c r="A21" s="1" t="s">
        <v>11</v>
      </c>
      <c r="B21" s="2" t="s">
        <v>31</v>
      </c>
      <c r="C21" s="2" t="s">
        <v>30</v>
      </c>
      <c r="D21" s="2" t="s">
        <v>29</v>
      </c>
      <c r="E21" s="2" t="s">
        <v>28</v>
      </c>
      <c r="F21" s="2" t="s">
        <v>27</v>
      </c>
      <c r="G21" s="3" t="s">
        <v>2</v>
      </c>
      <c r="H21" s="3" t="s">
        <v>3</v>
      </c>
      <c r="I21" s="4" t="s">
        <v>26</v>
      </c>
      <c r="J21" s="5" t="s">
        <v>4</v>
      </c>
    </row>
    <row r="22" spans="1:10" x14ac:dyDescent="0.25">
      <c r="A22" s="6" t="s">
        <v>36</v>
      </c>
      <c r="B22" s="7">
        <v>582</v>
      </c>
      <c r="C22" s="7">
        <v>0</v>
      </c>
      <c r="D22" s="7">
        <v>0</v>
      </c>
      <c r="E22" s="7">
        <v>0</v>
      </c>
      <c r="F22" s="7">
        <v>0</v>
      </c>
      <c r="G22" s="7">
        <f>B22+C22+D22+E22+F22</f>
        <v>582</v>
      </c>
      <c r="H22" s="8"/>
      <c r="I22" s="9">
        <v>0</v>
      </c>
      <c r="J22" s="10"/>
    </row>
    <row r="23" spans="1:10" x14ac:dyDescent="0.25">
      <c r="A23" s="6" t="s">
        <v>6</v>
      </c>
      <c r="B23" s="7">
        <v>582</v>
      </c>
      <c r="C23" s="7">
        <v>0</v>
      </c>
      <c r="D23" s="7">
        <v>0</v>
      </c>
      <c r="E23" s="7">
        <v>0</v>
      </c>
      <c r="F23" s="7">
        <v>0</v>
      </c>
      <c r="G23" s="7">
        <f>B23+C23+D23+E23+F23</f>
        <v>582</v>
      </c>
      <c r="H23" s="8"/>
      <c r="I23" s="8"/>
      <c r="J23" s="10"/>
    </row>
    <row r="24" spans="1:10" x14ac:dyDescent="0.25">
      <c r="A24" s="11"/>
      <c r="B24" s="12"/>
      <c r="C24" s="12"/>
      <c r="D24" s="12"/>
      <c r="E24" s="12"/>
      <c r="F24" s="12"/>
      <c r="G24" s="12"/>
      <c r="H24" s="12"/>
      <c r="I24" s="12"/>
      <c r="J24" s="13"/>
    </row>
    <row r="25" spans="1:10" x14ac:dyDescent="0.25">
      <c r="A25" s="6" t="s">
        <v>7</v>
      </c>
      <c r="B25" s="14">
        <f>B23/B22*100</f>
        <v>100</v>
      </c>
      <c r="C25" s="14">
        <v>100</v>
      </c>
      <c r="D25" s="14">
        <v>100</v>
      </c>
      <c r="E25" s="14">
        <v>100</v>
      </c>
      <c r="F25" s="14">
        <v>100</v>
      </c>
      <c r="G25" s="15"/>
      <c r="H25" s="8"/>
      <c r="I25" s="8"/>
      <c r="J25" s="10"/>
    </row>
    <row r="26" spans="1:10" x14ac:dyDescent="0.25">
      <c r="A26" s="11"/>
      <c r="B26" s="12"/>
      <c r="C26" s="12"/>
      <c r="D26" s="12"/>
      <c r="E26" s="12"/>
      <c r="F26" s="12"/>
      <c r="G26" s="12"/>
      <c r="H26" s="12"/>
      <c r="I26" s="12"/>
      <c r="J26" s="13"/>
    </row>
    <row r="27" spans="1:10" x14ac:dyDescent="0.25">
      <c r="A27" s="16" t="s">
        <v>38</v>
      </c>
      <c r="B27" s="40"/>
      <c r="C27" s="41"/>
      <c r="D27" s="41"/>
      <c r="E27" s="41"/>
      <c r="F27" s="42"/>
      <c r="G27" s="17">
        <f>(B25+C25+D25+E25+F25)/5</f>
        <v>100</v>
      </c>
      <c r="H27" s="18">
        <f>100-G27</f>
        <v>0</v>
      </c>
      <c r="I27" s="25">
        <f>+I22*H27%</f>
        <v>0</v>
      </c>
      <c r="J27" s="26">
        <f>I27*H27/100</f>
        <v>0</v>
      </c>
    </row>
    <row r="28" spans="1:10" x14ac:dyDescent="0.25">
      <c r="A28" s="11"/>
      <c r="B28" s="12"/>
      <c r="C28" s="12"/>
      <c r="D28" s="12"/>
      <c r="E28" s="12"/>
      <c r="F28" s="12"/>
      <c r="G28" s="12"/>
      <c r="H28" s="12"/>
      <c r="I28" s="12"/>
      <c r="J28" s="13"/>
    </row>
    <row r="29" spans="1:10" x14ac:dyDescent="0.25">
      <c r="A29" s="22"/>
      <c r="B29" s="23"/>
      <c r="C29" s="23"/>
      <c r="D29" s="23"/>
      <c r="E29" s="23"/>
      <c r="F29" s="23"/>
      <c r="G29" s="23"/>
      <c r="H29" s="23"/>
      <c r="I29" s="23"/>
      <c r="J29" s="24"/>
    </row>
    <row r="31" spans="1:10" ht="43.5" customHeight="1" x14ac:dyDescent="0.25">
      <c r="A31" s="1" t="s">
        <v>40</v>
      </c>
      <c r="B31" s="2" t="s">
        <v>31</v>
      </c>
      <c r="C31" s="2" t="s">
        <v>30</v>
      </c>
      <c r="D31" s="2" t="s">
        <v>29</v>
      </c>
      <c r="E31" s="2" t="s">
        <v>28</v>
      </c>
      <c r="F31" s="2" t="s">
        <v>27</v>
      </c>
      <c r="G31" s="3" t="s">
        <v>2</v>
      </c>
      <c r="H31" s="3" t="s">
        <v>3</v>
      </c>
      <c r="I31" s="4" t="s">
        <v>26</v>
      </c>
      <c r="J31" s="5" t="s">
        <v>4</v>
      </c>
    </row>
    <row r="32" spans="1:10" x14ac:dyDescent="0.25">
      <c r="A32" s="6" t="s">
        <v>36</v>
      </c>
      <c r="B32" s="7">
        <v>0</v>
      </c>
      <c r="C32" s="7">
        <v>62460.1</v>
      </c>
      <c r="D32" s="7">
        <v>54739.95</v>
      </c>
      <c r="E32" s="7">
        <v>35588.51</v>
      </c>
      <c r="F32" s="35">
        <v>91471.37</v>
      </c>
      <c r="G32" s="7">
        <f>B32+C32+D32+E32+F32</f>
        <v>244259.93</v>
      </c>
      <c r="H32" s="8"/>
      <c r="I32" s="9">
        <v>190947.20000000001</v>
      </c>
      <c r="J32" s="10"/>
    </row>
    <row r="33" spans="1:10" x14ac:dyDescent="0.25">
      <c r="A33" s="6" t="s">
        <v>6</v>
      </c>
      <c r="B33" s="7">
        <v>0</v>
      </c>
      <c r="C33" s="7">
        <v>62460.1</v>
      </c>
      <c r="D33" s="7">
        <v>54739.95</v>
      </c>
      <c r="E33" s="7">
        <v>35588.51</v>
      </c>
      <c r="F33" s="35">
        <v>51252.95</v>
      </c>
      <c r="G33" s="7">
        <f>SUM(B33:F33)</f>
        <v>204041.51</v>
      </c>
      <c r="H33" s="8"/>
      <c r="I33" s="8"/>
      <c r="J33" s="10"/>
    </row>
    <row r="34" spans="1:10" x14ac:dyDescent="0.25">
      <c r="A34" s="11"/>
      <c r="B34" s="12"/>
      <c r="C34" s="12"/>
      <c r="D34" s="12"/>
      <c r="E34" s="12"/>
      <c r="F34" s="12"/>
      <c r="G34" s="12"/>
      <c r="H34" s="12"/>
      <c r="I34" s="12"/>
      <c r="J34" s="13"/>
    </row>
    <row r="35" spans="1:10" x14ac:dyDescent="0.25">
      <c r="A35" s="6" t="s">
        <v>7</v>
      </c>
      <c r="B35" s="14">
        <v>100</v>
      </c>
      <c r="C35" s="14">
        <f t="shared" ref="C35:E35" si="0">+C33/C32*100</f>
        <v>100</v>
      </c>
      <c r="D35" s="14">
        <f t="shared" si="0"/>
        <v>100</v>
      </c>
      <c r="E35" s="14">
        <f t="shared" si="0"/>
        <v>100</v>
      </c>
      <c r="F35" s="14">
        <f>+F33/F32*100</f>
        <v>56.031685105405117</v>
      </c>
      <c r="G35" s="15"/>
      <c r="H35" s="8"/>
      <c r="I35" s="8"/>
      <c r="J35" s="10"/>
    </row>
    <row r="36" spans="1:10" x14ac:dyDescent="0.25">
      <c r="A36" s="11"/>
      <c r="B36" s="12"/>
      <c r="C36" s="12"/>
      <c r="D36" s="12"/>
      <c r="E36" s="12"/>
      <c r="F36" s="12"/>
      <c r="G36" s="12"/>
      <c r="H36" s="12"/>
      <c r="I36" s="12"/>
      <c r="J36" s="13"/>
    </row>
    <row r="37" spans="1:10" x14ac:dyDescent="0.25">
      <c r="A37" s="16" t="s">
        <v>38</v>
      </c>
      <c r="B37" s="40"/>
      <c r="C37" s="41"/>
      <c r="D37" s="41"/>
      <c r="E37" s="41"/>
      <c r="F37" s="42"/>
      <c r="G37" s="17">
        <f>+G33/G32*100</f>
        <v>83.534581378124528</v>
      </c>
      <c r="H37" s="18">
        <f>100-G37</f>
        <v>16.465418621875472</v>
      </c>
      <c r="I37" s="34">
        <f>+I32*H37%</f>
        <v>31440.255826749803</v>
      </c>
      <c r="J37" s="19">
        <f>+I37</f>
        <v>31440.255826749803</v>
      </c>
    </row>
    <row r="38" spans="1:10" x14ac:dyDescent="0.25">
      <c r="A38" s="11"/>
      <c r="B38" s="12"/>
      <c r="C38" s="12"/>
      <c r="D38" s="12"/>
      <c r="E38" s="12"/>
      <c r="F38" s="12"/>
      <c r="G38" s="12"/>
      <c r="H38" s="12"/>
      <c r="I38" s="12"/>
      <c r="J38" s="13" t="s">
        <v>13</v>
      </c>
    </row>
    <row r="40" spans="1:10" ht="57.75" x14ac:dyDescent="0.25">
      <c r="A40" s="1" t="s">
        <v>14</v>
      </c>
      <c r="B40" s="2" t="s">
        <v>31</v>
      </c>
      <c r="C40" s="2" t="s">
        <v>30</v>
      </c>
      <c r="D40" s="2" t="s">
        <v>29</v>
      </c>
      <c r="E40" s="2" t="s">
        <v>28</v>
      </c>
      <c r="F40" s="2" t="s">
        <v>27</v>
      </c>
      <c r="G40" s="3" t="s">
        <v>2</v>
      </c>
      <c r="H40" s="3" t="s">
        <v>3</v>
      </c>
      <c r="I40" s="4" t="s">
        <v>26</v>
      </c>
      <c r="J40" s="5" t="s">
        <v>4</v>
      </c>
    </row>
    <row r="41" spans="1:10" x14ac:dyDescent="0.25">
      <c r="A41" s="6" t="s">
        <v>36</v>
      </c>
      <c r="B41" s="7">
        <v>3641.27</v>
      </c>
      <c r="C41" s="7">
        <v>3263.74</v>
      </c>
      <c r="D41" s="7">
        <v>5736.45</v>
      </c>
      <c r="E41" s="7">
        <v>5909.5</v>
      </c>
      <c r="F41" s="7">
        <v>6313.56</v>
      </c>
      <c r="G41" s="7">
        <f>SUM(B41:F41)</f>
        <v>24864.52</v>
      </c>
      <c r="H41" s="8"/>
      <c r="I41" s="9">
        <v>16676.22</v>
      </c>
      <c r="J41" s="10"/>
    </row>
    <row r="42" spans="1:10" x14ac:dyDescent="0.25">
      <c r="A42" s="6" t="s">
        <v>6</v>
      </c>
      <c r="B42" s="7">
        <v>3641.27</v>
      </c>
      <c r="C42" s="7">
        <v>2085.4499999999998</v>
      </c>
      <c r="D42" s="7">
        <v>3670.43</v>
      </c>
      <c r="E42" s="7">
        <v>5909.5</v>
      </c>
      <c r="F42" s="8">
        <v>0</v>
      </c>
      <c r="G42" s="7">
        <f>SUM(B42:F42)</f>
        <v>15306.65</v>
      </c>
      <c r="H42" s="8"/>
      <c r="I42" s="8"/>
      <c r="J42" s="10"/>
    </row>
    <row r="43" spans="1:10" x14ac:dyDescent="0.25">
      <c r="A43" s="11"/>
      <c r="B43" s="12"/>
      <c r="C43" s="12"/>
      <c r="D43" s="12"/>
      <c r="E43" s="12"/>
      <c r="F43" s="12"/>
      <c r="G43" s="12"/>
      <c r="H43" s="12"/>
      <c r="I43" s="12"/>
      <c r="J43" s="13"/>
    </row>
    <row r="44" spans="1:10" x14ac:dyDescent="0.25">
      <c r="A44" s="6" t="s">
        <v>7</v>
      </c>
      <c r="B44" s="14">
        <f>+B42/B41*100</f>
        <v>100</v>
      </c>
      <c r="C44" s="14">
        <f>B42/B41*100</f>
        <v>100</v>
      </c>
      <c r="D44" s="14">
        <f>C42/C41*100</f>
        <v>63.897553113912267</v>
      </c>
      <c r="E44" s="14">
        <f>D42/D41*100</f>
        <v>63.984345719042267</v>
      </c>
      <c r="F44" s="14">
        <f>+F42/F41*100</f>
        <v>0</v>
      </c>
      <c r="G44" s="15"/>
      <c r="H44" s="8"/>
      <c r="I44" s="8"/>
      <c r="J44" s="10"/>
    </row>
    <row r="45" spans="1:10" x14ac:dyDescent="0.25">
      <c r="A45" s="11"/>
      <c r="B45" s="12"/>
      <c r="C45" s="12"/>
      <c r="D45" s="12"/>
      <c r="E45" s="12"/>
      <c r="F45" s="12"/>
      <c r="G45" s="17">
        <f>+G42/G41*100</f>
        <v>61.560207074176375</v>
      </c>
      <c r="H45" s="18">
        <f>100-G45</f>
        <v>38.439792925823625</v>
      </c>
      <c r="I45" s="9">
        <f>+I41*H45/100</f>
        <v>6410.304435854785</v>
      </c>
      <c r="J45" s="19">
        <f>+I45</f>
        <v>6410.304435854785</v>
      </c>
    </row>
    <row r="46" spans="1:10" x14ac:dyDescent="0.25">
      <c r="A46" s="16" t="s">
        <v>38</v>
      </c>
      <c r="B46" s="40"/>
      <c r="C46" s="41"/>
      <c r="D46" s="41"/>
      <c r="E46" s="41"/>
      <c r="F46" s="42"/>
      <c r="G46" s="17"/>
      <c r="H46" s="18"/>
      <c r="I46" s="9"/>
      <c r="J46" s="19"/>
    </row>
    <row r="47" spans="1:10" x14ac:dyDescent="0.25">
      <c r="A47" s="11"/>
      <c r="B47" s="12"/>
      <c r="C47" s="12"/>
      <c r="D47" s="12"/>
      <c r="E47" s="12"/>
      <c r="F47" s="12"/>
      <c r="G47" s="12"/>
      <c r="H47" s="12"/>
      <c r="I47" s="12"/>
      <c r="J47" s="13"/>
    </row>
    <row r="49" spans="1:10" ht="57.75" x14ac:dyDescent="0.25">
      <c r="A49" s="1" t="s">
        <v>15</v>
      </c>
      <c r="B49" s="2" t="s">
        <v>31</v>
      </c>
      <c r="C49" s="2" t="s">
        <v>30</v>
      </c>
      <c r="D49" s="2" t="s">
        <v>29</v>
      </c>
      <c r="E49" s="2" t="s">
        <v>28</v>
      </c>
      <c r="F49" s="2" t="s">
        <v>27</v>
      </c>
      <c r="G49" s="3" t="s">
        <v>2</v>
      </c>
      <c r="H49" s="3" t="s">
        <v>3</v>
      </c>
      <c r="I49" s="4" t="s">
        <v>26</v>
      </c>
      <c r="J49" s="5" t="s">
        <v>4</v>
      </c>
    </row>
    <row r="50" spans="1:10" x14ac:dyDescent="0.25">
      <c r="A50" s="6" t="s">
        <v>36</v>
      </c>
      <c r="B50" s="7">
        <v>683.55</v>
      </c>
      <c r="C50" s="7">
        <v>1338</v>
      </c>
      <c r="D50" s="7">
        <v>1035.57</v>
      </c>
      <c r="E50" s="7">
        <v>687.6</v>
      </c>
      <c r="F50" s="53">
        <v>2158.6</v>
      </c>
      <c r="G50" s="7">
        <f>SUM(B50:F50)</f>
        <v>5903.32</v>
      </c>
      <c r="H50" s="8"/>
      <c r="I50" s="9">
        <v>2158.6</v>
      </c>
      <c r="J50" s="10"/>
    </row>
    <row r="51" spans="1:10" x14ac:dyDescent="0.25">
      <c r="A51" s="6" t="s">
        <v>6</v>
      </c>
      <c r="B51" s="7">
        <v>683.55</v>
      </c>
      <c r="C51" s="7">
        <v>710.43</v>
      </c>
      <c r="D51" s="7">
        <v>408</v>
      </c>
      <c r="E51" s="7">
        <v>687.6</v>
      </c>
      <c r="F51" s="53">
        <v>0</v>
      </c>
      <c r="G51" s="7">
        <f>SUM(B51:F51)</f>
        <v>2489.58</v>
      </c>
      <c r="H51" s="8"/>
      <c r="I51" s="8"/>
      <c r="J51" s="10"/>
    </row>
    <row r="52" spans="1:10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3"/>
    </row>
    <row r="53" spans="1:10" x14ac:dyDescent="0.25">
      <c r="A53" s="6" t="s">
        <v>7</v>
      </c>
      <c r="B53" s="14">
        <f>+B51/B50*100</f>
        <v>100</v>
      </c>
      <c r="C53" s="14">
        <f t="shared" ref="C53:F53" si="1">+C51/C50*100</f>
        <v>53.096412556053806</v>
      </c>
      <c r="D53" s="14">
        <f t="shared" si="1"/>
        <v>39.39859207972421</v>
      </c>
      <c r="E53" s="14">
        <f t="shared" si="1"/>
        <v>100</v>
      </c>
      <c r="F53" s="14">
        <f t="shared" si="1"/>
        <v>0</v>
      </c>
      <c r="G53" s="15"/>
      <c r="H53" s="8"/>
      <c r="I53" s="8"/>
      <c r="J53" s="10"/>
    </row>
    <row r="54" spans="1:10" x14ac:dyDescent="0.25">
      <c r="A54" s="11"/>
      <c r="B54" s="12"/>
      <c r="C54" s="12"/>
      <c r="D54" s="12"/>
      <c r="E54" s="12"/>
      <c r="F54" s="12"/>
      <c r="G54" s="12"/>
      <c r="H54" s="12"/>
      <c r="I54" s="12"/>
      <c r="J54" s="13"/>
    </row>
    <row r="55" spans="1:10" x14ac:dyDescent="0.25">
      <c r="A55" s="16" t="s">
        <v>38</v>
      </c>
      <c r="B55" s="40"/>
      <c r="C55" s="41"/>
      <c r="D55" s="41"/>
      <c r="E55" s="41"/>
      <c r="F55" s="42"/>
      <c r="G55" s="17">
        <f>+G51/G50*100</f>
        <v>42.17254019771925</v>
      </c>
      <c r="H55" s="18">
        <f>100-G55</f>
        <v>57.82745980228075</v>
      </c>
      <c r="I55" s="9">
        <f>+I50*H55/100</f>
        <v>1248.2635472920322</v>
      </c>
      <c r="J55" s="19">
        <f>+I55</f>
        <v>1248.2635472920322</v>
      </c>
    </row>
    <row r="56" spans="1:10" x14ac:dyDescent="0.25">
      <c r="A56" s="11"/>
      <c r="B56" s="12"/>
      <c r="C56" s="12"/>
      <c r="D56" s="12"/>
      <c r="E56" s="12"/>
      <c r="F56" s="12"/>
      <c r="G56" s="12"/>
      <c r="H56" s="12"/>
      <c r="I56" s="12"/>
      <c r="J56" s="13"/>
    </row>
    <row r="58" spans="1:10" ht="57.75" x14ac:dyDescent="0.25">
      <c r="A58" s="1" t="s">
        <v>16</v>
      </c>
      <c r="B58" s="2" t="s">
        <v>31</v>
      </c>
      <c r="C58" s="2" t="s">
        <v>30</v>
      </c>
      <c r="D58" s="2" t="s">
        <v>29</v>
      </c>
      <c r="E58" s="2" t="s">
        <v>28</v>
      </c>
      <c r="F58" s="2" t="s">
        <v>27</v>
      </c>
      <c r="G58" s="3" t="s">
        <v>2</v>
      </c>
      <c r="H58" s="3" t="s">
        <v>3</v>
      </c>
      <c r="I58" s="4" t="s">
        <v>26</v>
      </c>
      <c r="J58" s="5" t="s">
        <v>4</v>
      </c>
    </row>
    <row r="59" spans="1:10" x14ac:dyDescent="0.25">
      <c r="A59" s="6" t="s">
        <v>36</v>
      </c>
      <c r="B59" s="7">
        <v>250</v>
      </c>
      <c r="C59" s="7">
        <v>300</v>
      </c>
      <c r="D59" s="7">
        <v>0</v>
      </c>
      <c r="E59" s="7">
        <v>0</v>
      </c>
      <c r="F59" s="35">
        <v>0</v>
      </c>
      <c r="G59" s="7">
        <f>SUM(B59:F59)</f>
        <v>550</v>
      </c>
      <c r="H59" s="8"/>
      <c r="I59" s="9">
        <v>0</v>
      </c>
      <c r="J59" s="10"/>
    </row>
    <row r="60" spans="1:10" x14ac:dyDescent="0.25">
      <c r="A60" s="6" t="s">
        <v>6</v>
      </c>
      <c r="B60" s="7">
        <v>250</v>
      </c>
      <c r="C60" s="7">
        <v>300</v>
      </c>
      <c r="D60" s="7">
        <v>0</v>
      </c>
      <c r="E60" s="7">
        <v>0</v>
      </c>
      <c r="F60" s="35">
        <v>0</v>
      </c>
      <c r="G60" s="7">
        <f>SUM(B60:F60)</f>
        <v>550</v>
      </c>
      <c r="H60" s="8"/>
      <c r="I60" s="8"/>
      <c r="J60" s="10"/>
    </row>
    <row r="61" spans="1:10" x14ac:dyDescent="0.25">
      <c r="A61" s="11"/>
      <c r="B61" s="12"/>
      <c r="C61" s="12"/>
      <c r="D61" s="12"/>
      <c r="E61" s="12"/>
      <c r="F61" s="12"/>
      <c r="G61" s="12"/>
      <c r="H61" s="12"/>
      <c r="I61" s="12"/>
      <c r="J61" s="13"/>
    </row>
    <row r="62" spans="1:10" x14ac:dyDescent="0.25">
      <c r="A62" s="6" t="s">
        <v>7</v>
      </c>
      <c r="B62" s="14">
        <v>0</v>
      </c>
      <c r="C62" s="14">
        <f>B60/B59*100</f>
        <v>100</v>
      </c>
      <c r="D62" s="14">
        <f>C60/C59*100</f>
        <v>100</v>
      </c>
      <c r="E62" s="14">
        <v>100</v>
      </c>
      <c r="F62" s="14">
        <v>100</v>
      </c>
      <c r="G62" s="15"/>
      <c r="H62" s="8"/>
      <c r="I62" s="8"/>
      <c r="J62" s="10"/>
    </row>
    <row r="63" spans="1:10" x14ac:dyDescent="0.25">
      <c r="A63" s="11"/>
      <c r="B63" s="12"/>
      <c r="C63" s="12"/>
      <c r="D63" s="12"/>
      <c r="E63" s="12"/>
      <c r="F63" s="12"/>
      <c r="G63" s="12"/>
      <c r="H63" s="12"/>
      <c r="I63" s="12"/>
      <c r="J63" s="13"/>
    </row>
    <row r="64" spans="1:10" x14ac:dyDescent="0.25">
      <c r="A64" s="16" t="s">
        <v>38</v>
      </c>
      <c r="B64" s="40"/>
      <c r="C64" s="41"/>
      <c r="D64" s="41"/>
      <c r="E64" s="41"/>
      <c r="F64" s="42"/>
      <c r="G64" s="17">
        <f>+G60/G59*100</f>
        <v>100</v>
      </c>
      <c r="H64" s="18">
        <f>100-G64</f>
        <v>0</v>
      </c>
      <c r="I64" s="9">
        <v>0</v>
      </c>
      <c r="J64" s="19">
        <f>I64*H64/100</f>
        <v>0</v>
      </c>
    </row>
    <row r="65" spans="1:10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3"/>
    </row>
    <row r="67" spans="1:10" ht="57.75" x14ac:dyDescent="0.25">
      <c r="A67" s="1" t="s">
        <v>17</v>
      </c>
      <c r="B67" s="2" t="s">
        <v>31</v>
      </c>
      <c r="C67" s="2" t="s">
        <v>30</v>
      </c>
      <c r="D67" s="2" t="s">
        <v>29</v>
      </c>
      <c r="E67" s="2" t="s">
        <v>28</v>
      </c>
      <c r="F67" s="2" t="s">
        <v>27</v>
      </c>
      <c r="G67" s="3" t="s">
        <v>2</v>
      </c>
      <c r="H67" s="3" t="s">
        <v>3</v>
      </c>
      <c r="I67" s="4" t="s">
        <v>26</v>
      </c>
      <c r="J67" s="5" t="s">
        <v>4</v>
      </c>
    </row>
    <row r="68" spans="1:10" x14ac:dyDescent="0.25">
      <c r="A68" s="6" t="s">
        <v>36</v>
      </c>
      <c r="B68" s="7"/>
      <c r="C68" s="7"/>
      <c r="D68" s="7"/>
      <c r="E68" s="7">
        <v>0</v>
      </c>
      <c r="F68" s="7">
        <v>4500</v>
      </c>
      <c r="G68" s="7">
        <f>B68+C68+D68+E68+F68</f>
        <v>4500</v>
      </c>
      <c r="H68" s="8"/>
      <c r="I68" s="9">
        <v>9000</v>
      </c>
      <c r="J68" s="10"/>
    </row>
    <row r="69" spans="1:10" x14ac:dyDescent="0.25">
      <c r="A69" s="6" t="s">
        <v>6</v>
      </c>
      <c r="B69" s="7"/>
      <c r="C69" s="7"/>
      <c r="D69" s="7"/>
      <c r="E69" s="7">
        <v>0</v>
      </c>
      <c r="F69" s="7">
        <v>0</v>
      </c>
      <c r="G69" s="7">
        <f>SUM(E69:F69)</f>
        <v>0</v>
      </c>
      <c r="H69" s="8"/>
      <c r="I69" s="8"/>
      <c r="J69" s="10"/>
    </row>
    <row r="70" spans="1:10" x14ac:dyDescent="0.25">
      <c r="A70" s="11"/>
      <c r="B70" s="12"/>
      <c r="C70" s="12"/>
      <c r="D70" s="12"/>
      <c r="E70" s="12"/>
      <c r="F70" s="12"/>
      <c r="G70" s="12"/>
      <c r="H70" s="12"/>
      <c r="I70" s="12"/>
      <c r="J70" s="13"/>
    </row>
    <row r="71" spans="1:10" x14ac:dyDescent="0.25">
      <c r="A71" s="6" t="s">
        <v>7</v>
      </c>
      <c r="B71" s="14"/>
      <c r="C71" s="14"/>
      <c r="D71" s="14"/>
      <c r="E71" s="14"/>
      <c r="F71" s="14">
        <v>100</v>
      </c>
      <c r="G71" s="15"/>
      <c r="H71" s="8"/>
      <c r="I71" s="8"/>
      <c r="J71" s="10"/>
    </row>
    <row r="72" spans="1:10" x14ac:dyDescent="0.25">
      <c r="A72" s="11"/>
      <c r="B72" s="12"/>
      <c r="C72" s="12"/>
      <c r="D72" s="12"/>
      <c r="E72" s="12"/>
      <c r="F72" s="12"/>
      <c r="G72" s="12"/>
      <c r="H72" s="12"/>
      <c r="I72" s="12"/>
      <c r="J72" s="13"/>
    </row>
    <row r="73" spans="1:10" x14ac:dyDescent="0.25">
      <c r="A73" s="16" t="s">
        <v>38</v>
      </c>
      <c r="B73" s="40"/>
      <c r="C73" s="41"/>
      <c r="D73" s="41"/>
      <c r="E73" s="41"/>
      <c r="F73" s="42"/>
      <c r="G73" s="17">
        <f>+G69/G68*100</f>
        <v>0</v>
      </c>
      <c r="H73" s="18">
        <f>100-G73</f>
        <v>100</v>
      </c>
      <c r="I73" s="9">
        <f>+I68*H73/100</f>
        <v>9000</v>
      </c>
      <c r="J73" s="19">
        <f>I73*H73/100</f>
        <v>9000</v>
      </c>
    </row>
    <row r="74" spans="1:10" x14ac:dyDescent="0.25">
      <c r="A74" s="11"/>
      <c r="B74" s="12"/>
      <c r="C74" s="12"/>
      <c r="D74" s="12"/>
      <c r="E74" s="12"/>
      <c r="F74" s="12"/>
      <c r="G74" s="12"/>
      <c r="H74" s="12"/>
      <c r="I74" s="12"/>
      <c r="J74" s="13"/>
    </row>
    <row r="76" spans="1:10" ht="57.75" x14ac:dyDescent="0.25">
      <c r="A76" s="1" t="s">
        <v>18</v>
      </c>
      <c r="B76" s="2" t="s">
        <v>31</v>
      </c>
      <c r="C76" s="2" t="s">
        <v>30</v>
      </c>
      <c r="D76" s="2" t="s">
        <v>29</v>
      </c>
      <c r="E76" s="2" t="s">
        <v>28</v>
      </c>
      <c r="F76" s="2" t="s">
        <v>27</v>
      </c>
      <c r="G76" s="3" t="s">
        <v>2</v>
      </c>
      <c r="H76" s="3" t="s">
        <v>3</v>
      </c>
      <c r="I76" s="4" t="s">
        <v>26</v>
      </c>
      <c r="J76" s="5" t="s">
        <v>4</v>
      </c>
    </row>
    <row r="77" spans="1:10" x14ac:dyDescent="0.25">
      <c r="A77" s="6" t="s">
        <v>36</v>
      </c>
      <c r="B77" s="7">
        <v>5400</v>
      </c>
      <c r="C77" s="7">
        <v>250</v>
      </c>
      <c r="D77" s="7">
        <v>0</v>
      </c>
      <c r="E77" s="7">
        <v>0</v>
      </c>
      <c r="F77" s="35">
        <v>0</v>
      </c>
      <c r="G77" s="7">
        <f>SUM(B77:F77)</f>
        <v>5650</v>
      </c>
      <c r="H77" s="8"/>
      <c r="I77" s="9">
        <v>0</v>
      </c>
      <c r="J77" s="10"/>
    </row>
    <row r="78" spans="1:10" x14ac:dyDescent="0.25">
      <c r="A78" s="6" t="s">
        <v>6</v>
      </c>
      <c r="B78" s="7">
        <v>5400</v>
      </c>
      <c r="C78" s="7">
        <v>250</v>
      </c>
      <c r="D78" s="7">
        <v>0</v>
      </c>
      <c r="E78" s="7">
        <v>0</v>
      </c>
      <c r="F78" s="35">
        <v>0</v>
      </c>
      <c r="G78" s="7">
        <f>SUM(B78:F78)</f>
        <v>5650</v>
      </c>
      <c r="H78" s="8"/>
      <c r="I78" s="8"/>
      <c r="J78" s="10"/>
    </row>
    <row r="79" spans="1:10" x14ac:dyDescent="0.25">
      <c r="A79" s="11"/>
      <c r="B79" s="12"/>
      <c r="C79" s="12"/>
      <c r="D79" s="12"/>
      <c r="E79" s="12"/>
      <c r="F79" s="12"/>
      <c r="G79" s="12"/>
      <c r="H79" s="12"/>
      <c r="I79" s="12"/>
      <c r="J79" s="13"/>
    </row>
    <row r="80" spans="1:10" x14ac:dyDescent="0.25">
      <c r="A80" s="6" t="s">
        <v>7</v>
      </c>
      <c r="B80" s="14">
        <v>100</v>
      </c>
      <c r="C80" s="14">
        <v>100</v>
      </c>
      <c r="D80" s="14">
        <v>100</v>
      </c>
      <c r="E80" s="14">
        <v>100</v>
      </c>
      <c r="F80" s="14">
        <v>100</v>
      </c>
      <c r="G80" s="15"/>
      <c r="H80" s="8"/>
      <c r="I80" s="8"/>
      <c r="J80" s="10"/>
    </row>
    <row r="81" spans="1:10" x14ac:dyDescent="0.25">
      <c r="A81" s="11"/>
      <c r="B81" s="12"/>
      <c r="C81" s="12"/>
      <c r="D81" s="12"/>
      <c r="E81" s="12"/>
      <c r="F81" s="12"/>
      <c r="G81" s="12"/>
      <c r="H81" s="12"/>
      <c r="I81" s="12"/>
      <c r="J81" s="13"/>
    </row>
    <row r="82" spans="1:10" x14ac:dyDescent="0.25">
      <c r="A82" s="16" t="s">
        <v>38</v>
      </c>
      <c r="B82" s="40"/>
      <c r="C82" s="41"/>
      <c r="D82" s="41"/>
      <c r="E82" s="41"/>
      <c r="F82" s="42"/>
      <c r="G82" s="17">
        <f>(B80+C80+D80+E80+F80)/5</f>
        <v>100</v>
      </c>
      <c r="H82" s="18">
        <f>100-G82</f>
        <v>0</v>
      </c>
      <c r="I82" s="9">
        <f>+I77*H82/100</f>
        <v>0</v>
      </c>
      <c r="J82" s="19">
        <f>+I82</f>
        <v>0</v>
      </c>
    </row>
    <row r="83" spans="1:10" x14ac:dyDescent="0.25">
      <c r="A83" s="11"/>
      <c r="B83" s="12"/>
      <c r="C83" s="12"/>
      <c r="D83" s="12"/>
      <c r="E83" s="12"/>
      <c r="F83" s="12"/>
      <c r="G83" s="12"/>
      <c r="H83" s="12"/>
      <c r="I83" s="12"/>
      <c r="J83" s="13"/>
    </row>
    <row r="84" spans="1:10" x14ac:dyDescent="0.25">
      <c r="A84" s="29"/>
      <c r="B84" s="30"/>
      <c r="C84" s="30"/>
      <c r="D84" s="30"/>
      <c r="E84" s="30"/>
      <c r="F84" s="30"/>
      <c r="G84" s="30"/>
      <c r="H84" s="30"/>
      <c r="I84" s="30"/>
      <c r="J84" s="31"/>
    </row>
    <row r="85" spans="1:10" ht="57.75" x14ac:dyDescent="0.25">
      <c r="A85" s="1" t="s">
        <v>32</v>
      </c>
      <c r="B85" s="2" t="s">
        <v>31</v>
      </c>
      <c r="C85" s="2" t="s">
        <v>30</v>
      </c>
      <c r="D85" s="2" t="s">
        <v>29</v>
      </c>
      <c r="E85" s="2" t="s">
        <v>28</v>
      </c>
      <c r="F85" s="2" t="s">
        <v>27</v>
      </c>
      <c r="G85" s="3" t="s">
        <v>2</v>
      </c>
      <c r="H85" s="3" t="s">
        <v>3</v>
      </c>
      <c r="I85" s="4" t="s">
        <v>26</v>
      </c>
      <c r="J85" s="5" t="s">
        <v>4</v>
      </c>
    </row>
    <row r="86" spans="1:10" x14ac:dyDescent="0.25">
      <c r="A86" s="6" t="s">
        <v>36</v>
      </c>
      <c r="B86" s="7">
        <v>0</v>
      </c>
      <c r="C86" s="7">
        <v>200</v>
      </c>
      <c r="D86" s="7">
        <v>0</v>
      </c>
      <c r="E86" s="7">
        <v>0</v>
      </c>
      <c r="F86" s="35">
        <v>0</v>
      </c>
      <c r="G86" s="7">
        <f>SUM(B86:F86)</f>
        <v>200</v>
      </c>
      <c r="H86" s="8"/>
      <c r="I86" s="9">
        <v>0</v>
      </c>
      <c r="J86" s="10"/>
    </row>
    <row r="87" spans="1:10" x14ac:dyDescent="0.25">
      <c r="A87" s="6" t="s">
        <v>6</v>
      </c>
      <c r="B87" s="7">
        <v>0</v>
      </c>
      <c r="C87" s="7">
        <v>200</v>
      </c>
      <c r="D87" s="7">
        <v>0</v>
      </c>
      <c r="E87" s="7">
        <v>0</v>
      </c>
      <c r="F87" s="35">
        <v>0</v>
      </c>
      <c r="G87" s="7">
        <f>SUM(B87:F87)</f>
        <v>200</v>
      </c>
      <c r="H87" s="8"/>
      <c r="I87" s="8"/>
      <c r="J87" s="10"/>
    </row>
    <row r="88" spans="1:10" x14ac:dyDescent="0.25">
      <c r="A88" s="11"/>
      <c r="B88" s="12"/>
      <c r="C88" s="12"/>
      <c r="D88" s="12"/>
      <c r="E88" s="12"/>
      <c r="F88" s="12"/>
      <c r="G88" s="12"/>
      <c r="H88" s="12"/>
      <c r="I88" s="12"/>
      <c r="J88" s="13"/>
    </row>
    <row r="89" spans="1:10" x14ac:dyDescent="0.25">
      <c r="A89" s="6" t="s">
        <v>7</v>
      </c>
      <c r="B89" s="14">
        <v>100</v>
      </c>
      <c r="C89" s="14">
        <v>100</v>
      </c>
      <c r="D89" s="14">
        <v>100</v>
      </c>
      <c r="E89" s="14">
        <v>100</v>
      </c>
      <c r="F89" s="14">
        <v>100</v>
      </c>
      <c r="G89" s="15"/>
      <c r="H89" s="8"/>
      <c r="I89" s="8"/>
      <c r="J89" s="10"/>
    </row>
    <row r="90" spans="1:10" x14ac:dyDescent="0.25">
      <c r="A90" s="11"/>
      <c r="B90" s="12"/>
      <c r="C90" s="12"/>
      <c r="D90" s="12"/>
      <c r="E90" s="12"/>
      <c r="F90" s="12"/>
      <c r="G90" s="12"/>
      <c r="H90" s="12"/>
      <c r="I90" s="12"/>
      <c r="J90" s="13"/>
    </row>
    <row r="91" spans="1:10" x14ac:dyDescent="0.25">
      <c r="A91" s="16" t="s">
        <v>38</v>
      </c>
      <c r="B91" s="40"/>
      <c r="C91" s="41"/>
      <c r="D91" s="41"/>
      <c r="E91" s="41"/>
      <c r="F91" s="42"/>
      <c r="G91" s="17">
        <f>(B89+C89+D89+E89+F89)/5</f>
        <v>100</v>
      </c>
      <c r="H91" s="18">
        <f>100-G91</f>
        <v>0</v>
      </c>
      <c r="I91" s="9">
        <f>+I86*H91/100</f>
        <v>0</v>
      </c>
      <c r="J91" s="19">
        <f>I91*H91/100</f>
        <v>0</v>
      </c>
    </row>
    <row r="92" spans="1:10" x14ac:dyDescent="0.25">
      <c r="A92" s="11"/>
      <c r="B92" s="12"/>
      <c r="C92" s="12"/>
      <c r="D92" s="12"/>
      <c r="E92" s="12"/>
      <c r="F92" s="12"/>
      <c r="G92" s="12"/>
      <c r="H92" s="12"/>
      <c r="I92" s="12"/>
      <c r="J92" s="13"/>
    </row>
    <row r="93" spans="1:10" x14ac:dyDescent="0.25">
      <c r="A93" s="20"/>
      <c r="B93" s="49"/>
      <c r="C93" s="50"/>
      <c r="D93" s="50"/>
      <c r="E93" s="50"/>
      <c r="F93" s="51"/>
      <c r="G93" s="17"/>
      <c r="H93" s="18"/>
      <c r="I93" s="21"/>
      <c r="J93" s="19"/>
    </row>
    <row r="94" spans="1:10" ht="57.75" x14ac:dyDescent="0.25">
      <c r="A94" s="1" t="s">
        <v>19</v>
      </c>
      <c r="B94" s="2" t="s">
        <v>31</v>
      </c>
      <c r="C94" s="2" t="s">
        <v>30</v>
      </c>
      <c r="D94" s="2" t="s">
        <v>29</v>
      </c>
      <c r="E94" s="2" t="s">
        <v>28</v>
      </c>
      <c r="F94" s="2" t="s">
        <v>27</v>
      </c>
      <c r="G94" s="3" t="s">
        <v>2</v>
      </c>
      <c r="H94" s="3" t="s">
        <v>3</v>
      </c>
      <c r="I94" s="4" t="s">
        <v>26</v>
      </c>
      <c r="J94" s="5" t="s">
        <v>4</v>
      </c>
    </row>
    <row r="95" spans="1:10" x14ac:dyDescent="0.25">
      <c r="A95" s="6" t="s">
        <v>36</v>
      </c>
      <c r="B95" s="7">
        <v>110.4</v>
      </c>
      <c r="C95" s="7">
        <v>2927.93</v>
      </c>
      <c r="D95" s="7">
        <v>0</v>
      </c>
      <c r="E95" s="7">
        <v>795.64</v>
      </c>
      <c r="F95" s="35">
        <v>1112.26</v>
      </c>
      <c r="G95" s="7">
        <f>SUM(B95:F95)</f>
        <v>4946.2299999999996</v>
      </c>
      <c r="H95" s="8"/>
      <c r="I95" s="9"/>
      <c r="J95" s="10"/>
    </row>
    <row r="96" spans="1:10" x14ac:dyDescent="0.25">
      <c r="A96" s="6" t="s">
        <v>6</v>
      </c>
      <c r="B96" s="7">
        <v>110.4</v>
      </c>
      <c r="C96" s="7">
        <v>2927.93</v>
      </c>
      <c r="D96" s="7">
        <v>0</v>
      </c>
      <c r="E96" s="7">
        <v>796.64</v>
      </c>
      <c r="F96" s="35">
        <v>1112.26</v>
      </c>
      <c r="G96" s="7">
        <f>SUM(B96:F96)</f>
        <v>4947.2299999999996</v>
      </c>
      <c r="H96" s="8"/>
      <c r="I96" s="8"/>
      <c r="J96" s="10"/>
    </row>
    <row r="97" spans="1:10" x14ac:dyDescent="0.25">
      <c r="A97" s="11"/>
      <c r="B97" s="12"/>
      <c r="C97" s="12"/>
      <c r="D97" s="12"/>
      <c r="E97" s="12"/>
      <c r="F97" s="12"/>
      <c r="G97" s="12"/>
      <c r="H97" s="12"/>
      <c r="I97" s="12"/>
      <c r="J97" s="13"/>
    </row>
    <row r="98" spans="1:10" x14ac:dyDescent="0.25">
      <c r="A98" s="6" t="s">
        <v>7</v>
      </c>
      <c r="B98" s="14">
        <v>100</v>
      </c>
      <c r="C98" s="14">
        <v>100</v>
      </c>
      <c r="D98" s="14">
        <v>100</v>
      </c>
      <c r="E98" s="14">
        <v>100</v>
      </c>
      <c r="F98" s="14">
        <v>100</v>
      </c>
      <c r="G98" s="15"/>
      <c r="H98" s="8"/>
      <c r="I98" s="8"/>
      <c r="J98" s="10"/>
    </row>
    <row r="99" spans="1:10" x14ac:dyDescent="0.25">
      <c r="A99" s="11"/>
      <c r="B99" s="12"/>
      <c r="C99" s="12"/>
      <c r="D99" s="12"/>
      <c r="E99" s="12"/>
      <c r="F99" s="12"/>
      <c r="G99" s="12"/>
      <c r="H99" s="12"/>
      <c r="I99" s="12"/>
      <c r="J99" s="13"/>
    </row>
    <row r="100" spans="1:10" x14ac:dyDescent="0.25">
      <c r="A100" s="16" t="s">
        <v>38</v>
      </c>
      <c r="B100" s="40"/>
      <c r="C100" s="41"/>
      <c r="D100" s="41"/>
      <c r="E100" s="41"/>
      <c r="F100" s="42"/>
      <c r="G100" s="17">
        <f>(B98+C98+D98+E98+F98)/5</f>
        <v>100</v>
      </c>
      <c r="H100" s="18">
        <f>100-G100</f>
        <v>0</v>
      </c>
      <c r="I100" s="9">
        <f>+I95*H100/100</f>
        <v>0</v>
      </c>
      <c r="J100" s="19">
        <f>+I100</f>
        <v>0</v>
      </c>
    </row>
    <row r="101" spans="1:10" x14ac:dyDescent="0.25">
      <c r="A101" s="11"/>
      <c r="B101" s="12"/>
      <c r="C101" s="12"/>
      <c r="D101" s="12"/>
      <c r="E101" s="12"/>
      <c r="F101" s="12"/>
      <c r="G101" s="12"/>
      <c r="H101" s="12"/>
      <c r="I101" s="12"/>
      <c r="J101" s="13"/>
    </row>
    <row r="102" spans="1:10" x14ac:dyDescent="0.25">
      <c r="A102" s="20"/>
      <c r="B102" s="49"/>
      <c r="C102" s="50"/>
      <c r="D102" s="50"/>
      <c r="E102" s="50"/>
      <c r="F102" s="51"/>
      <c r="G102" s="17"/>
      <c r="H102" s="18"/>
      <c r="I102" s="21"/>
      <c r="J102" s="19"/>
    </row>
    <row r="103" spans="1:10" ht="57.75" x14ac:dyDescent="0.25">
      <c r="A103" s="1" t="s">
        <v>20</v>
      </c>
      <c r="B103" s="2" t="s">
        <v>31</v>
      </c>
      <c r="C103" s="2" t="s">
        <v>30</v>
      </c>
      <c r="D103" s="2" t="s">
        <v>29</v>
      </c>
      <c r="E103" s="2" t="s">
        <v>28</v>
      </c>
      <c r="F103" s="2" t="s">
        <v>27</v>
      </c>
      <c r="G103" s="3" t="s">
        <v>2</v>
      </c>
      <c r="H103" s="3" t="s">
        <v>3</v>
      </c>
      <c r="I103" s="4" t="s">
        <v>26</v>
      </c>
      <c r="J103" s="5" t="s">
        <v>4</v>
      </c>
    </row>
    <row r="104" spans="1:10" x14ac:dyDescent="0.25">
      <c r="A104" s="6" t="s">
        <v>36</v>
      </c>
      <c r="B104" s="7">
        <v>30127.4</v>
      </c>
      <c r="C104" s="7">
        <v>40166.94</v>
      </c>
      <c r="D104" s="7">
        <v>29657.55</v>
      </c>
      <c r="E104" s="7">
        <v>28743.94</v>
      </c>
      <c r="F104" s="35">
        <v>44578.45</v>
      </c>
      <c r="G104" s="7">
        <f>SUM(B104:F104)</f>
        <v>173274.28</v>
      </c>
      <c r="H104" s="8"/>
      <c r="I104" s="9">
        <v>16087.2</v>
      </c>
      <c r="J104" s="10"/>
    </row>
    <row r="105" spans="1:10" x14ac:dyDescent="0.25">
      <c r="A105" s="6" t="s">
        <v>6</v>
      </c>
      <c r="B105" s="7">
        <v>29398.799999999999</v>
      </c>
      <c r="C105" s="7">
        <v>40086.400000000001</v>
      </c>
      <c r="D105" s="7">
        <v>29657.55</v>
      </c>
      <c r="E105" s="7">
        <v>28743.94</v>
      </c>
      <c r="F105" s="35">
        <v>42373.94</v>
      </c>
      <c r="G105" s="7">
        <f>SUM(B105:F105)</f>
        <v>170260.63</v>
      </c>
      <c r="H105" s="8"/>
      <c r="I105" s="8"/>
      <c r="J105" s="10"/>
    </row>
    <row r="106" spans="1:10" x14ac:dyDescent="0.25">
      <c r="A106" s="11"/>
      <c r="B106" s="12"/>
      <c r="C106" s="12"/>
      <c r="D106" s="12"/>
      <c r="E106" s="12"/>
      <c r="F106" s="12"/>
      <c r="G106" s="12"/>
      <c r="H106" s="12"/>
      <c r="I106" s="12"/>
      <c r="J106" s="13"/>
    </row>
    <row r="107" spans="1:10" x14ac:dyDescent="0.25">
      <c r="A107" s="6" t="s">
        <v>7</v>
      </c>
      <c r="B107" s="14">
        <f>+B105/B104*100</f>
        <v>97.581603457317911</v>
      </c>
      <c r="C107" s="14">
        <f t="shared" ref="C107:F107" si="2">+C105/C104*100</f>
        <v>99.799486841666308</v>
      </c>
      <c r="D107" s="14">
        <f t="shared" si="2"/>
        <v>100</v>
      </c>
      <c r="E107" s="14">
        <f t="shared" si="2"/>
        <v>100</v>
      </c>
      <c r="F107" s="14">
        <f t="shared" si="2"/>
        <v>95.054763007686461</v>
      </c>
      <c r="G107" s="15"/>
      <c r="H107" s="8"/>
      <c r="I107" s="8"/>
      <c r="J107" s="10"/>
    </row>
    <row r="108" spans="1:10" x14ac:dyDescent="0.25">
      <c r="A108" s="11"/>
      <c r="B108" s="12"/>
      <c r="C108" s="12"/>
      <c r="D108" s="12"/>
      <c r="E108" s="12"/>
      <c r="F108" s="12"/>
      <c r="G108" s="12"/>
      <c r="H108" s="12"/>
      <c r="I108" s="12"/>
      <c r="J108" s="13"/>
    </row>
    <row r="109" spans="1:10" x14ac:dyDescent="0.25">
      <c r="A109" s="16" t="s">
        <v>38</v>
      </c>
      <c r="B109" s="40"/>
      <c r="C109" s="41"/>
      <c r="D109" s="41"/>
      <c r="E109" s="41"/>
      <c r="F109" s="42"/>
      <c r="G109" s="17">
        <f>+G105/G104*100</f>
        <v>98.260763224640158</v>
      </c>
      <c r="H109" s="18">
        <f>100-G109</f>
        <v>1.7392367753598421</v>
      </c>
      <c r="I109" s="9">
        <f>+I104*H109/100</f>
        <v>279.79449852568854</v>
      </c>
      <c r="J109" s="19">
        <f>+I109</f>
        <v>279.79449852568854</v>
      </c>
    </row>
    <row r="110" spans="1:10" x14ac:dyDescent="0.25">
      <c r="A110" s="11"/>
      <c r="B110" s="12"/>
      <c r="C110" s="12"/>
      <c r="D110" s="12"/>
      <c r="E110" s="12"/>
      <c r="F110" s="12"/>
      <c r="G110" s="12"/>
      <c r="H110" s="12"/>
      <c r="I110" s="12"/>
      <c r="J110" s="13"/>
    </row>
    <row r="111" spans="1:10" x14ac:dyDescent="0.25">
      <c r="A111" s="20"/>
      <c r="B111" s="49"/>
      <c r="C111" s="50"/>
      <c r="D111" s="50"/>
      <c r="E111" s="50"/>
      <c r="F111" s="51"/>
      <c r="G111" s="17"/>
      <c r="H111" s="18"/>
      <c r="I111" s="21"/>
      <c r="J111" s="19"/>
    </row>
    <row r="112" spans="1:10" ht="57.75" x14ac:dyDescent="0.25">
      <c r="A112" s="1" t="s">
        <v>21</v>
      </c>
      <c r="B112" s="2" t="s">
        <v>31</v>
      </c>
      <c r="C112" s="2" t="s">
        <v>30</v>
      </c>
      <c r="D112" s="2" t="s">
        <v>29</v>
      </c>
      <c r="E112" s="2" t="s">
        <v>28</v>
      </c>
      <c r="F112" s="2" t="s">
        <v>27</v>
      </c>
      <c r="G112" s="3" t="s">
        <v>2</v>
      </c>
      <c r="H112" s="3" t="s">
        <v>3</v>
      </c>
      <c r="I112" s="4" t="s">
        <v>26</v>
      </c>
      <c r="J112" s="5" t="s">
        <v>4</v>
      </c>
    </row>
    <row r="113" spans="1:10" x14ac:dyDescent="0.25">
      <c r="A113" s="6" t="s">
        <v>36</v>
      </c>
      <c r="B113" s="7">
        <v>4330</v>
      </c>
      <c r="C113" s="7">
        <v>4400</v>
      </c>
      <c r="D113" s="7">
        <v>2480</v>
      </c>
      <c r="E113" s="7">
        <v>2255</v>
      </c>
      <c r="F113" s="35">
        <v>5033</v>
      </c>
      <c r="G113" s="7">
        <f>SUM(B113:F113)</f>
        <v>18498</v>
      </c>
      <c r="H113" s="8"/>
      <c r="I113" s="9">
        <v>0</v>
      </c>
      <c r="J113" s="10"/>
    </row>
    <row r="114" spans="1:10" x14ac:dyDescent="0.25">
      <c r="A114" s="6" t="s">
        <v>6</v>
      </c>
      <c r="B114" s="7">
        <v>4330</v>
      </c>
      <c r="C114" s="7">
        <v>4400</v>
      </c>
      <c r="D114" s="7">
        <v>2480</v>
      </c>
      <c r="E114" s="7">
        <v>2255</v>
      </c>
      <c r="F114" s="35">
        <v>5033</v>
      </c>
      <c r="G114" s="7">
        <f>SUM(B114:F114)</f>
        <v>18498</v>
      </c>
      <c r="H114" s="8"/>
      <c r="I114" s="8"/>
      <c r="J114" s="10"/>
    </row>
    <row r="115" spans="1:10" x14ac:dyDescent="0.25">
      <c r="A115" s="11"/>
      <c r="B115" s="12"/>
      <c r="C115" s="12"/>
      <c r="D115" s="12"/>
      <c r="E115" s="12"/>
      <c r="F115" s="12"/>
      <c r="G115" s="12"/>
      <c r="H115" s="12"/>
      <c r="I115" s="12"/>
      <c r="J115" s="13"/>
    </row>
    <row r="116" spans="1:10" x14ac:dyDescent="0.25">
      <c r="A116" s="6" t="s">
        <v>7</v>
      </c>
      <c r="B116" s="14">
        <v>100</v>
      </c>
      <c r="C116" s="14">
        <f>B114/B113*100</f>
        <v>100</v>
      </c>
      <c r="D116" s="14">
        <f>C114/C113*100</f>
        <v>100</v>
      </c>
      <c r="E116" s="14">
        <f>D114/D113*100</f>
        <v>100</v>
      </c>
      <c r="F116" s="14">
        <f>E114/E113*100</f>
        <v>100</v>
      </c>
      <c r="G116" s="15"/>
      <c r="H116" s="8"/>
      <c r="I116" s="8"/>
      <c r="J116" s="10"/>
    </row>
    <row r="117" spans="1:10" x14ac:dyDescent="0.25">
      <c r="A117" s="11"/>
      <c r="B117" s="12"/>
      <c r="C117" s="12"/>
      <c r="D117" s="12"/>
      <c r="E117" s="12"/>
      <c r="F117" s="12"/>
      <c r="G117" s="12"/>
      <c r="H117" s="12"/>
      <c r="I117" s="12"/>
      <c r="J117" s="13"/>
    </row>
    <row r="118" spans="1:10" x14ac:dyDescent="0.25">
      <c r="A118" s="16" t="s">
        <v>38</v>
      </c>
      <c r="B118" s="40"/>
      <c r="C118" s="41"/>
      <c r="D118" s="41"/>
      <c r="E118" s="41"/>
      <c r="F118" s="42"/>
      <c r="G118" s="17">
        <f>+G114/G113*100</f>
        <v>100</v>
      </c>
      <c r="H118" s="18">
        <f>100-G118</f>
        <v>0</v>
      </c>
      <c r="I118" s="9">
        <f>+I113*H118/100</f>
        <v>0</v>
      </c>
      <c r="J118" s="19">
        <f>+I118</f>
        <v>0</v>
      </c>
    </row>
    <row r="119" spans="1:10" x14ac:dyDescent="0.25">
      <c r="A119" s="20"/>
      <c r="B119" s="49"/>
      <c r="C119" s="50"/>
      <c r="D119" s="50"/>
      <c r="E119" s="50"/>
      <c r="F119" s="51"/>
      <c r="G119" s="17"/>
      <c r="H119" s="18"/>
      <c r="I119" s="21"/>
      <c r="J119" s="19"/>
    </row>
    <row r="121" spans="1:10" ht="57.75" x14ac:dyDescent="0.25">
      <c r="A121" s="1" t="s">
        <v>22</v>
      </c>
      <c r="B121" s="2" t="s">
        <v>31</v>
      </c>
      <c r="C121" s="2" t="s">
        <v>30</v>
      </c>
      <c r="D121" s="2" t="s">
        <v>29</v>
      </c>
      <c r="E121" s="2" t="s">
        <v>28</v>
      </c>
      <c r="F121" s="2" t="s">
        <v>27</v>
      </c>
      <c r="G121" s="3" t="s">
        <v>2</v>
      </c>
      <c r="H121" s="3" t="s">
        <v>3</v>
      </c>
      <c r="I121" s="4" t="s">
        <v>26</v>
      </c>
      <c r="J121" s="5" t="s">
        <v>4</v>
      </c>
    </row>
    <row r="122" spans="1:10" x14ac:dyDescent="0.25">
      <c r="A122" s="6" t="s">
        <v>36</v>
      </c>
      <c r="B122" s="7">
        <v>13517.2</v>
      </c>
      <c r="C122" s="7">
        <v>15144.32</v>
      </c>
      <c r="D122" s="7">
        <v>11548.78</v>
      </c>
      <c r="E122" s="7">
        <v>8448.27</v>
      </c>
      <c r="F122" s="35">
        <v>13475.5</v>
      </c>
      <c r="G122" s="7">
        <f>SUM(B122:F122)</f>
        <v>62134.070000000007</v>
      </c>
      <c r="H122" s="8"/>
      <c r="I122" s="9">
        <v>5389.24</v>
      </c>
      <c r="J122" s="10"/>
    </row>
    <row r="123" spans="1:10" x14ac:dyDescent="0.25">
      <c r="A123" s="6" t="s">
        <v>6</v>
      </c>
      <c r="B123" s="7">
        <v>11557.24</v>
      </c>
      <c r="C123" s="7">
        <v>10594.8</v>
      </c>
      <c r="D123" s="7">
        <v>11548.78</v>
      </c>
      <c r="E123" s="7">
        <v>8448.27</v>
      </c>
      <c r="F123" s="35">
        <v>13475</v>
      </c>
      <c r="G123" s="7">
        <f>SUM(B123:F123)</f>
        <v>55624.09</v>
      </c>
      <c r="H123" s="8"/>
      <c r="I123" s="8"/>
      <c r="J123" s="10"/>
    </row>
    <row r="124" spans="1:10" x14ac:dyDescent="0.25">
      <c r="A124" s="11"/>
      <c r="B124" s="12"/>
      <c r="C124" s="12"/>
      <c r="D124" s="12"/>
      <c r="E124" s="12"/>
      <c r="F124" s="12"/>
      <c r="G124" s="12"/>
      <c r="H124" s="12"/>
      <c r="I124" s="12"/>
      <c r="J124" s="13"/>
    </row>
    <row r="125" spans="1:10" x14ac:dyDescent="0.25">
      <c r="A125" s="6" t="s">
        <v>7</v>
      </c>
      <c r="B125" s="14">
        <f>+B123/B122*100</f>
        <v>85.500251531382233</v>
      </c>
      <c r="C125" s="14">
        <f t="shared" ref="C125:F125" si="3">+C123/C122*100</f>
        <v>69.958902083421364</v>
      </c>
      <c r="D125" s="14">
        <f t="shared" si="3"/>
        <v>100</v>
      </c>
      <c r="E125" s="14">
        <f t="shared" si="3"/>
        <v>100</v>
      </c>
      <c r="F125" s="14">
        <f t="shared" si="3"/>
        <v>99.996289562539417</v>
      </c>
      <c r="G125" s="15"/>
      <c r="H125" s="8"/>
      <c r="I125" s="8"/>
      <c r="J125" s="10"/>
    </row>
    <row r="126" spans="1:10" x14ac:dyDescent="0.25">
      <c r="A126" s="11"/>
      <c r="B126" s="12"/>
      <c r="C126" s="12"/>
      <c r="D126" s="12"/>
      <c r="E126" s="12"/>
      <c r="F126" s="12"/>
      <c r="G126" s="12"/>
      <c r="H126" s="12"/>
      <c r="I126" s="12"/>
      <c r="J126" s="13"/>
    </row>
    <row r="127" spans="1:10" x14ac:dyDescent="0.25">
      <c r="A127" s="16" t="s">
        <v>38</v>
      </c>
      <c r="B127" s="40"/>
      <c r="C127" s="41"/>
      <c r="D127" s="41"/>
      <c r="E127" s="41"/>
      <c r="F127" s="42"/>
      <c r="G127" s="17">
        <f>+G123/G122*100</f>
        <v>89.522688599024647</v>
      </c>
      <c r="H127" s="18">
        <f>100-G127</f>
        <v>10.477311400975353</v>
      </c>
      <c r="I127" s="9">
        <f>+I122*H127/100</f>
        <v>564.64745694592409</v>
      </c>
      <c r="J127" s="19">
        <f>+I127</f>
        <v>564.64745694592409</v>
      </c>
    </row>
    <row r="128" spans="1:10" x14ac:dyDescent="0.25">
      <c r="A128" s="11"/>
      <c r="B128" s="12"/>
      <c r="C128" s="12"/>
      <c r="D128" s="12"/>
      <c r="E128" s="12"/>
      <c r="F128" s="12"/>
      <c r="G128" s="12"/>
      <c r="H128" s="12"/>
      <c r="I128" s="12"/>
      <c r="J128" s="13"/>
    </row>
    <row r="131" spans="1:10" ht="57.75" x14ac:dyDescent="0.25">
      <c r="A131" s="1" t="s">
        <v>23</v>
      </c>
      <c r="B131" s="2" t="s">
        <v>31</v>
      </c>
      <c r="C131" s="2" t="s">
        <v>30</v>
      </c>
      <c r="D131" s="2" t="s">
        <v>29</v>
      </c>
      <c r="E131" s="2" t="s">
        <v>28</v>
      </c>
      <c r="F131" s="2" t="s">
        <v>27</v>
      </c>
      <c r="G131" s="3" t="s">
        <v>2</v>
      </c>
      <c r="H131" s="3" t="s">
        <v>3</v>
      </c>
      <c r="I131" s="4" t="s">
        <v>26</v>
      </c>
      <c r="J131" s="5" t="s">
        <v>4</v>
      </c>
    </row>
    <row r="132" spans="1:10" x14ac:dyDescent="0.25">
      <c r="A132" s="6" t="s">
        <v>36</v>
      </c>
      <c r="B132" s="7"/>
      <c r="C132" s="7"/>
      <c r="D132" s="7"/>
      <c r="E132" s="7">
        <v>316901.34000000003</v>
      </c>
      <c r="F132" s="7">
        <v>316901.34000000003</v>
      </c>
      <c r="G132" s="7">
        <f>+F132</f>
        <v>316901.34000000003</v>
      </c>
      <c r="H132" s="8"/>
      <c r="I132" s="9">
        <f>+G132-G133</f>
        <v>287070.77</v>
      </c>
      <c r="J132" s="10"/>
    </row>
    <row r="133" spans="1:10" x14ac:dyDescent="0.25">
      <c r="A133" s="6" t="s">
        <v>6</v>
      </c>
      <c r="B133" s="7"/>
      <c r="C133" s="7"/>
      <c r="D133" s="7"/>
      <c r="E133" s="7"/>
      <c r="F133" s="7">
        <v>29830.57</v>
      </c>
      <c r="G133" s="7">
        <f>B133+C133+D133+E133+F133</f>
        <v>29830.57</v>
      </c>
      <c r="H133" s="8"/>
      <c r="I133" s="8"/>
      <c r="J133" s="10"/>
    </row>
    <row r="134" spans="1:10" x14ac:dyDescent="0.25">
      <c r="A134" s="11"/>
      <c r="B134" s="12"/>
      <c r="C134" s="12"/>
      <c r="D134" s="12"/>
      <c r="E134" s="12"/>
      <c r="F134" s="12"/>
      <c r="G134" s="12"/>
      <c r="H134" s="12"/>
      <c r="I134" s="12"/>
      <c r="J134" s="13"/>
    </row>
    <row r="135" spans="1:10" x14ac:dyDescent="0.25">
      <c r="A135" s="6" t="s">
        <v>7</v>
      </c>
      <c r="B135" s="14"/>
      <c r="C135" s="14"/>
      <c r="D135" s="14"/>
      <c r="E135" s="14"/>
      <c r="F135" s="14">
        <f>+F133/F132*100</f>
        <v>9.4132041221409786</v>
      </c>
      <c r="G135" s="15"/>
      <c r="H135" s="8"/>
      <c r="I135" s="8"/>
      <c r="J135" s="10"/>
    </row>
    <row r="136" spans="1:10" x14ac:dyDescent="0.25">
      <c r="A136" s="11"/>
      <c r="B136" s="12"/>
      <c r="C136" s="12"/>
      <c r="D136" s="12"/>
      <c r="E136" s="12"/>
      <c r="F136" s="12"/>
      <c r="G136" s="12"/>
      <c r="H136" s="12"/>
      <c r="I136" s="12"/>
      <c r="J136" s="13"/>
    </row>
    <row r="137" spans="1:10" x14ac:dyDescent="0.25">
      <c r="A137" s="16" t="s">
        <v>38</v>
      </c>
      <c r="B137" s="49"/>
      <c r="C137" s="50"/>
      <c r="D137" s="50"/>
      <c r="E137" s="50"/>
      <c r="F137" s="51"/>
      <c r="G137" s="17">
        <f>+G133/G132*100</f>
        <v>9.4132041221409786</v>
      </c>
      <c r="H137" s="18">
        <f>100-G137</f>
        <v>90.586795877859018</v>
      </c>
      <c r="I137" s="9">
        <f>+I132*H137/100</f>
        <v>260048.21244489815</v>
      </c>
      <c r="J137" s="19"/>
    </row>
    <row r="138" spans="1:10" x14ac:dyDescent="0.25">
      <c r="A138" s="11" t="s">
        <v>33</v>
      </c>
      <c r="B138" s="12"/>
      <c r="C138" s="12"/>
      <c r="D138" s="12"/>
      <c r="E138" s="12"/>
      <c r="F138" s="12"/>
      <c r="G138" s="12"/>
      <c r="H138" s="12"/>
      <c r="I138" s="12"/>
      <c r="J138" s="36">
        <f>+I132</f>
        <v>287070.77</v>
      </c>
    </row>
    <row r="139" spans="1:10" ht="57.75" x14ac:dyDescent="0.25">
      <c r="A139" s="1" t="s">
        <v>25</v>
      </c>
      <c r="B139" s="2" t="s">
        <v>31</v>
      </c>
      <c r="C139" s="2" t="s">
        <v>30</v>
      </c>
      <c r="D139" s="2" t="s">
        <v>29</v>
      </c>
      <c r="E139" s="2" t="s">
        <v>28</v>
      </c>
      <c r="F139" s="2" t="s">
        <v>27</v>
      </c>
      <c r="G139" s="3" t="s">
        <v>2</v>
      </c>
      <c r="H139" s="3" t="s">
        <v>3</v>
      </c>
      <c r="I139" s="4" t="s">
        <v>26</v>
      </c>
      <c r="J139" s="5" t="s">
        <v>4</v>
      </c>
    </row>
    <row r="140" spans="1:10" x14ac:dyDescent="0.25">
      <c r="A140" s="6" t="s">
        <v>36</v>
      </c>
      <c r="B140" s="7">
        <v>0</v>
      </c>
      <c r="C140" s="7">
        <v>432.6</v>
      </c>
      <c r="D140" s="7">
        <v>0</v>
      </c>
      <c r="E140" s="7">
        <v>549.1</v>
      </c>
      <c r="F140" s="35">
        <v>0</v>
      </c>
      <c r="G140" s="7">
        <f>SUM(B140:F140)</f>
        <v>981.7</v>
      </c>
      <c r="H140" s="8"/>
      <c r="I140" s="9"/>
      <c r="J140" s="10"/>
    </row>
    <row r="141" spans="1:10" x14ac:dyDescent="0.25">
      <c r="A141" s="6" t="s">
        <v>6</v>
      </c>
      <c r="B141" s="7">
        <v>0</v>
      </c>
      <c r="C141" s="7">
        <v>432.6</v>
      </c>
      <c r="D141" s="7">
        <v>0</v>
      </c>
      <c r="E141" s="7">
        <v>549.1</v>
      </c>
      <c r="F141" s="35">
        <v>0</v>
      </c>
      <c r="G141" s="7">
        <f>SUM(B141:F141)</f>
        <v>981.7</v>
      </c>
      <c r="H141" s="8"/>
      <c r="I141" s="8"/>
      <c r="J141" s="10"/>
    </row>
    <row r="142" spans="1:10" x14ac:dyDescent="0.25">
      <c r="A142" s="11"/>
      <c r="B142" s="12"/>
      <c r="C142" s="12"/>
      <c r="D142" s="12"/>
      <c r="E142" s="12"/>
      <c r="F142" s="12"/>
      <c r="G142" s="12"/>
      <c r="H142" s="12"/>
      <c r="I142" s="12"/>
      <c r="J142" s="13"/>
    </row>
    <row r="143" spans="1:10" x14ac:dyDescent="0.25">
      <c r="A143" s="6" t="s">
        <v>7</v>
      </c>
      <c r="B143" s="14">
        <v>100</v>
      </c>
      <c r="C143" s="14">
        <f>+C141/C140*100</f>
        <v>100</v>
      </c>
      <c r="D143" s="14">
        <v>100</v>
      </c>
      <c r="E143" s="14">
        <f t="shared" ref="E143" si="4">+E141/E140*100</f>
        <v>100</v>
      </c>
      <c r="F143" s="14">
        <v>100</v>
      </c>
      <c r="G143" s="15"/>
      <c r="H143" s="8"/>
      <c r="I143" s="8"/>
      <c r="J143" s="10"/>
    </row>
    <row r="144" spans="1:10" x14ac:dyDescent="0.25">
      <c r="A144" s="11"/>
      <c r="B144" s="12"/>
      <c r="C144" s="12"/>
      <c r="D144" s="12"/>
      <c r="E144" s="12"/>
      <c r="F144" s="12"/>
      <c r="G144" s="12"/>
      <c r="H144" s="12"/>
      <c r="I144" s="12"/>
      <c r="J144" s="13"/>
    </row>
    <row r="145" spans="1:10" x14ac:dyDescent="0.25">
      <c r="A145" s="16" t="s">
        <v>38</v>
      </c>
      <c r="B145" s="40"/>
      <c r="C145" s="41"/>
      <c r="D145" s="41"/>
      <c r="E145" s="41"/>
      <c r="F145" s="42"/>
      <c r="G145" s="17">
        <f>(B143+C143+D143+E143+F143)/5</f>
        <v>100</v>
      </c>
      <c r="H145" s="18">
        <f>100-G145</f>
        <v>0</v>
      </c>
      <c r="I145" s="9">
        <f>+I140*H145/100</f>
        <v>0</v>
      </c>
      <c r="J145" s="19">
        <f>+I145</f>
        <v>0</v>
      </c>
    </row>
    <row r="146" spans="1:10" x14ac:dyDescent="0.25">
      <c r="A146" s="11"/>
      <c r="B146" s="12"/>
      <c r="C146" s="12"/>
      <c r="D146" s="12"/>
      <c r="E146" s="12"/>
      <c r="F146" s="12"/>
      <c r="G146" s="12"/>
      <c r="H146" s="12"/>
      <c r="I146" s="12"/>
      <c r="J146" s="13"/>
    </row>
    <row r="147" spans="1:10" ht="15.75" thickBot="1" x14ac:dyDescent="0.3"/>
    <row r="148" spans="1:10" ht="19.5" thickBot="1" x14ac:dyDescent="0.35">
      <c r="A148" s="52" t="s">
        <v>37</v>
      </c>
      <c r="B148" s="52"/>
      <c r="C148" s="32"/>
      <c r="D148" s="32"/>
      <c r="E148" s="32"/>
      <c r="F148" s="32"/>
      <c r="G148" s="32"/>
      <c r="H148" s="32"/>
      <c r="I148" s="32"/>
      <c r="J148" s="33">
        <f>+J9+J18+J27+J37+J45+J55+J64+J73+J82+J91+J100+J109+J118+J127+J138+J145</f>
        <v>566880.22565435839</v>
      </c>
    </row>
  </sheetData>
  <mergeCells count="23">
    <mergeCell ref="B145:F145"/>
    <mergeCell ref="B127:F127"/>
    <mergeCell ref="B137:F137"/>
    <mergeCell ref="A148:B148"/>
    <mergeCell ref="B109:F109"/>
    <mergeCell ref="B111:F111"/>
    <mergeCell ref="B118:F118"/>
    <mergeCell ref="B119:F119"/>
    <mergeCell ref="B82:F82"/>
    <mergeCell ref="B91:F91"/>
    <mergeCell ref="B93:F93"/>
    <mergeCell ref="B100:F100"/>
    <mergeCell ref="B102:F102"/>
    <mergeCell ref="B73:F73"/>
    <mergeCell ref="A1:J1"/>
    <mergeCell ref="A2:J2"/>
    <mergeCell ref="B9:F9"/>
    <mergeCell ref="B18:F18"/>
    <mergeCell ref="B27:F27"/>
    <mergeCell ref="B37:F37"/>
    <mergeCell ref="B46:F46"/>
    <mergeCell ref="B55:F55"/>
    <mergeCell ref="B64:F64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workbookViewId="0">
      <selection activeCell="M5" sqref="M5"/>
    </sheetView>
  </sheetViews>
  <sheetFormatPr defaultRowHeight="15" x14ac:dyDescent="0.25"/>
  <cols>
    <col min="1" max="1" width="51.5703125" bestFit="1" customWidth="1"/>
    <col min="4" max="5" width="10.140625" bestFit="1" customWidth="1"/>
    <col min="6" max="6" width="10.140625" customWidth="1"/>
    <col min="7" max="7" width="10.140625" bestFit="1" customWidth="1"/>
    <col min="9" max="9" width="10.140625" bestFit="1" customWidth="1"/>
    <col min="10" max="10" width="28.28515625" bestFit="1" customWidth="1"/>
  </cols>
  <sheetData>
    <row r="1" spans="1:10" ht="21" thickBot="1" x14ac:dyDescent="0.3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5"/>
    </row>
    <row r="2" spans="1:10" ht="15.75" x14ac:dyDescent="0.25">
      <c r="A2" s="46" t="s">
        <v>1</v>
      </c>
      <c r="B2" s="47"/>
      <c r="C2" s="47"/>
      <c r="D2" s="47"/>
      <c r="E2" s="47"/>
      <c r="F2" s="47"/>
      <c r="G2" s="47"/>
      <c r="H2" s="47"/>
      <c r="I2" s="47"/>
      <c r="J2" s="48"/>
    </row>
    <row r="3" spans="1:10" ht="57.75" x14ac:dyDescent="0.25">
      <c r="A3" s="1" t="s">
        <v>9</v>
      </c>
      <c r="B3" s="2">
        <v>2012</v>
      </c>
      <c r="C3" s="2">
        <v>2013</v>
      </c>
      <c r="D3" s="2">
        <v>2014</v>
      </c>
      <c r="E3" s="2">
        <v>2015</v>
      </c>
      <c r="F3" s="2">
        <v>2016</v>
      </c>
      <c r="G3" s="3" t="s">
        <v>2</v>
      </c>
      <c r="H3" s="3" t="s">
        <v>3</v>
      </c>
      <c r="I3" s="4" t="s">
        <v>26</v>
      </c>
      <c r="J3" s="5" t="s">
        <v>4</v>
      </c>
    </row>
    <row r="4" spans="1:10" x14ac:dyDescent="0.25">
      <c r="A4" s="6" t="s">
        <v>35</v>
      </c>
      <c r="B4" s="7">
        <v>0</v>
      </c>
      <c r="C4" s="7">
        <v>0</v>
      </c>
      <c r="D4" s="7">
        <v>0</v>
      </c>
      <c r="E4" s="7">
        <v>102680.05</v>
      </c>
      <c r="F4" s="7">
        <v>244335.84</v>
      </c>
      <c r="G4" s="7">
        <f>SUM(B4:F4)</f>
        <v>347015.89</v>
      </c>
      <c r="H4" s="8"/>
      <c r="I4" s="9">
        <v>293712.69</v>
      </c>
      <c r="J4" s="10"/>
    </row>
    <row r="5" spans="1:10" x14ac:dyDescent="0.25">
      <c r="A5" s="6" t="s">
        <v>6</v>
      </c>
      <c r="B5" s="7">
        <v>0</v>
      </c>
      <c r="C5" s="7">
        <v>0</v>
      </c>
      <c r="D5" s="7">
        <v>0</v>
      </c>
      <c r="E5" s="7">
        <v>39559.839999999997</v>
      </c>
      <c r="F5" s="7">
        <v>76573.009999999995</v>
      </c>
      <c r="G5" s="7">
        <f>SUM(B5:F5)</f>
        <v>116132.84999999999</v>
      </c>
      <c r="H5" s="8"/>
      <c r="I5" s="8"/>
      <c r="J5" s="10"/>
    </row>
    <row r="6" spans="1:10" x14ac:dyDescent="0.25">
      <c r="A6" s="11"/>
      <c r="B6" s="12"/>
      <c r="C6" s="12"/>
      <c r="D6" s="12"/>
      <c r="E6" s="12"/>
      <c r="F6" s="12"/>
      <c r="G6" s="12"/>
      <c r="H6" s="12"/>
      <c r="I6" s="12"/>
      <c r="J6" s="13"/>
    </row>
    <row r="7" spans="1:10" x14ac:dyDescent="0.25">
      <c r="A7" s="28" t="s">
        <v>7</v>
      </c>
      <c r="B7" s="14">
        <v>0</v>
      </c>
      <c r="C7" s="14">
        <v>0</v>
      </c>
      <c r="D7" s="14">
        <v>0</v>
      </c>
      <c r="E7" s="14">
        <f>+E5/E4*100</f>
        <v>38.527289380945959</v>
      </c>
      <c r="F7" s="14">
        <f>+F5/F4*100</f>
        <v>31.339246014829424</v>
      </c>
      <c r="G7" s="15"/>
      <c r="H7" s="8"/>
      <c r="I7" s="8"/>
      <c r="J7" s="10"/>
    </row>
    <row r="8" spans="1:10" x14ac:dyDescent="0.25">
      <c r="A8" s="11"/>
      <c r="B8" s="12"/>
      <c r="C8" s="12"/>
      <c r="D8" s="12"/>
      <c r="E8" s="12"/>
      <c r="F8" s="12"/>
      <c r="G8" s="12"/>
      <c r="H8" s="12"/>
      <c r="I8" s="12"/>
      <c r="J8" s="13"/>
    </row>
    <row r="9" spans="1:10" x14ac:dyDescent="0.25">
      <c r="A9" s="16" t="s">
        <v>8</v>
      </c>
      <c r="B9" s="41"/>
      <c r="C9" s="41"/>
      <c r="D9" s="41"/>
      <c r="E9" s="42"/>
      <c r="F9" s="37"/>
      <c r="G9" s="17">
        <f>+G5/G4*100</f>
        <v>33.466147616467936</v>
      </c>
      <c r="H9" s="18">
        <f>100-G9</f>
        <v>66.533852383532064</v>
      </c>
      <c r="I9" s="9">
        <f>+I4*H9%</f>
        <v>195418.36759630116</v>
      </c>
      <c r="J9" s="19">
        <f>+I9</f>
        <v>195418.36759630116</v>
      </c>
    </row>
    <row r="10" spans="1:10" x14ac:dyDescent="0.25">
      <c r="A10" s="11"/>
      <c r="B10" s="12"/>
      <c r="C10" s="12"/>
      <c r="D10" s="12"/>
      <c r="E10" s="12"/>
      <c r="F10" s="12"/>
      <c r="G10" s="12"/>
      <c r="H10" s="12"/>
      <c r="I10" s="12"/>
      <c r="J10" s="13"/>
    </row>
    <row r="11" spans="1:10" x14ac:dyDescent="0.25">
      <c r="A11" s="29"/>
      <c r="B11" s="30"/>
      <c r="C11" s="30"/>
      <c r="D11" s="30"/>
      <c r="E11" s="30"/>
      <c r="F11" s="30"/>
      <c r="G11" s="30"/>
      <c r="H11" s="30"/>
      <c r="I11" s="30"/>
      <c r="J11" s="31"/>
    </row>
    <row r="12" spans="1:10" ht="57.75" x14ac:dyDescent="0.25">
      <c r="A12" s="1" t="s">
        <v>10</v>
      </c>
      <c r="B12" s="2" t="s">
        <v>30</v>
      </c>
      <c r="C12" s="2" t="s">
        <v>29</v>
      </c>
      <c r="D12" s="2" t="s">
        <v>28</v>
      </c>
      <c r="E12" s="2" t="s">
        <v>27</v>
      </c>
      <c r="F12" s="2"/>
      <c r="G12" s="3" t="s">
        <v>2</v>
      </c>
      <c r="H12" s="3" t="s">
        <v>3</v>
      </c>
      <c r="I12" s="4" t="s">
        <v>26</v>
      </c>
      <c r="J12" s="5" t="s">
        <v>4</v>
      </c>
    </row>
    <row r="13" spans="1:10" x14ac:dyDescent="0.25">
      <c r="A13" s="6" t="s">
        <v>5</v>
      </c>
      <c r="B13" s="7">
        <v>0</v>
      </c>
      <c r="C13" s="7">
        <v>0</v>
      </c>
      <c r="D13" s="7">
        <v>192533.08</v>
      </c>
      <c r="E13" s="7">
        <v>85237.29</v>
      </c>
      <c r="F13" s="7"/>
      <c r="G13" s="7">
        <v>175213.32</v>
      </c>
      <c r="H13" s="8"/>
      <c r="I13" s="9">
        <v>56754.14</v>
      </c>
      <c r="J13" s="10"/>
    </row>
    <row r="14" spans="1:10" x14ac:dyDescent="0.25">
      <c r="A14" s="6" t="s">
        <v>6</v>
      </c>
      <c r="B14" s="7">
        <v>0</v>
      </c>
      <c r="C14" s="7">
        <v>0</v>
      </c>
      <c r="D14" s="7">
        <v>4738.74</v>
      </c>
      <c r="E14" s="7">
        <v>28483.15</v>
      </c>
      <c r="F14" s="7"/>
      <c r="G14" s="7" t="e">
        <f>#REF!+B14+C14+D14+E14</f>
        <v>#REF!</v>
      </c>
      <c r="H14" s="8"/>
      <c r="I14" s="8"/>
      <c r="J14" s="10"/>
    </row>
    <row r="15" spans="1:10" x14ac:dyDescent="0.25">
      <c r="A15" s="11"/>
      <c r="B15" s="12"/>
      <c r="C15" s="12"/>
      <c r="D15" s="12"/>
      <c r="E15" s="12"/>
      <c r="F15" s="12"/>
      <c r="G15" s="12"/>
      <c r="H15" s="12"/>
      <c r="I15" s="12"/>
      <c r="J15" s="13"/>
    </row>
    <row r="16" spans="1:10" x14ac:dyDescent="0.25">
      <c r="A16" s="28" t="s">
        <v>7</v>
      </c>
      <c r="B16" s="14">
        <v>0</v>
      </c>
      <c r="C16" s="14">
        <v>0</v>
      </c>
      <c r="D16" s="14">
        <f>+D14/D13</f>
        <v>2.4612601637079717E-2</v>
      </c>
      <c r="E16" s="14">
        <f>+E14/E13</f>
        <v>0.33416301714894975</v>
      </c>
      <c r="F16" s="14"/>
      <c r="G16" s="15"/>
      <c r="H16" s="8"/>
      <c r="I16" s="8"/>
      <c r="J16" s="10"/>
    </row>
    <row r="17" spans="1:10" x14ac:dyDescent="0.25">
      <c r="A17" s="11"/>
      <c r="B17" s="12"/>
      <c r="C17" s="12"/>
      <c r="D17" s="12"/>
      <c r="E17" s="12"/>
      <c r="F17" s="12"/>
      <c r="G17" s="12"/>
      <c r="H17" s="12"/>
      <c r="I17" s="12"/>
      <c r="J17" s="13"/>
    </row>
    <row r="18" spans="1:10" x14ac:dyDescent="0.25">
      <c r="A18" s="16" t="s">
        <v>8</v>
      </c>
      <c r="B18" s="41"/>
      <c r="C18" s="41"/>
      <c r="D18" s="41"/>
      <c r="E18" s="42"/>
      <c r="F18" s="37"/>
      <c r="G18" s="17" t="e">
        <f>+G14/G13*100</f>
        <v>#REF!</v>
      </c>
      <c r="H18" s="18" t="e">
        <f>100-G18</f>
        <v>#REF!</v>
      </c>
      <c r="I18" s="9" t="e">
        <f>+I13*H18%</f>
        <v>#REF!</v>
      </c>
      <c r="J18" s="19" t="e">
        <f>+I18</f>
        <v>#REF!</v>
      </c>
    </row>
    <row r="19" spans="1:10" x14ac:dyDescent="0.25">
      <c r="A19" s="11"/>
      <c r="B19" s="12"/>
      <c r="C19" s="12"/>
      <c r="D19" s="12"/>
      <c r="E19" s="12"/>
      <c r="F19" s="12"/>
      <c r="G19" s="12"/>
      <c r="H19" s="12"/>
      <c r="I19" s="12"/>
      <c r="J19" s="13"/>
    </row>
    <row r="20" spans="1:10" x14ac:dyDescent="0.25">
      <c r="A20" s="22"/>
      <c r="B20" s="23"/>
      <c r="C20" s="23"/>
      <c r="D20" s="23"/>
      <c r="E20" s="23"/>
      <c r="F20" s="23"/>
      <c r="G20" s="23"/>
      <c r="H20" s="23"/>
      <c r="I20" s="23"/>
      <c r="J20" s="24"/>
    </row>
    <row r="21" spans="1:10" ht="57.75" x14ac:dyDescent="0.25">
      <c r="A21" s="1" t="s">
        <v>11</v>
      </c>
      <c r="B21" s="2" t="s">
        <v>30</v>
      </c>
      <c r="C21" s="2" t="s">
        <v>29</v>
      </c>
      <c r="D21" s="2" t="s">
        <v>28</v>
      </c>
      <c r="E21" s="2" t="s">
        <v>27</v>
      </c>
      <c r="F21" s="2"/>
      <c r="G21" s="3" t="s">
        <v>2</v>
      </c>
      <c r="H21" s="3" t="s">
        <v>3</v>
      </c>
      <c r="I21" s="4" t="s">
        <v>26</v>
      </c>
      <c r="J21" s="5" t="s">
        <v>4</v>
      </c>
    </row>
    <row r="22" spans="1:10" x14ac:dyDescent="0.25">
      <c r="A22" s="6" t="s">
        <v>5</v>
      </c>
      <c r="B22" s="7">
        <v>0</v>
      </c>
      <c r="C22" s="7">
        <v>0</v>
      </c>
      <c r="D22" s="7">
        <v>0</v>
      </c>
      <c r="E22" s="7">
        <v>0</v>
      </c>
      <c r="F22" s="7"/>
      <c r="G22" s="7" t="e">
        <f>#REF!+B22+C22+D22+E22</f>
        <v>#REF!</v>
      </c>
      <c r="H22" s="8"/>
      <c r="I22" s="9">
        <v>0</v>
      </c>
      <c r="J22" s="10"/>
    </row>
    <row r="23" spans="1:10" x14ac:dyDescent="0.25">
      <c r="A23" s="6" t="s">
        <v>6</v>
      </c>
      <c r="B23" s="7">
        <v>0</v>
      </c>
      <c r="C23" s="7">
        <v>0</v>
      </c>
      <c r="D23" s="7">
        <v>0</v>
      </c>
      <c r="E23" s="7">
        <v>0</v>
      </c>
      <c r="F23" s="7"/>
      <c r="G23" s="7" t="e">
        <f>#REF!+B23+C23+D23+E23</f>
        <v>#REF!</v>
      </c>
      <c r="H23" s="8"/>
      <c r="I23" s="8"/>
      <c r="J23" s="10"/>
    </row>
    <row r="24" spans="1:10" x14ac:dyDescent="0.25">
      <c r="A24" s="11"/>
      <c r="B24" s="12"/>
      <c r="C24" s="12"/>
      <c r="D24" s="12"/>
      <c r="E24" s="12"/>
      <c r="F24" s="12"/>
      <c r="G24" s="12"/>
      <c r="H24" s="12"/>
      <c r="I24" s="12"/>
      <c r="J24" s="13"/>
    </row>
    <row r="25" spans="1:10" x14ac:dyDescent="0.25">
      <c r="A25" s="6" t="s">
        <v>7</v>
      </c>
      <c r="B25" s="14">
        <v>100</v>
      </c>
      <c r="C25" s="14">
        <v>100</v>
      </c>
      <c r="D25" s="14">
        <v>100</v>
      </c>
      <c r="E25" s="14">
        <v>100</v>
      </c>
      <c r="F25" s="14"/>
      <c r="G25" s="15"/>
      <c r="H25" s="8"/>
      <c r="I25" s="8"/>
      <c r="J25" s="10"/>
    </row>
    <row r="26" spans="1:10" x14ac:dyDescent="0.25">
      <c r="A26" s="11"/>
      <c r="B26" s="12"/>
      <c r="C26" s="12"/>
      <c r="D26" s="12"/>
      <c r="E26" s="12"/>
      <c r="F26" s="12"/>
      <c r="G26" s="12"/>
      <c r="H26" s="12"/>
      <c r="I26" s="12"/>
      <c r="J26" s="13"/>
    </row>
    <row r="27" spans="1:10" x14ac:dyDescent="0.25">
      <c r="A27" s="16" t="s">
        <v>8</v>
      </c>
      <c r="B27" s="41"/>
      <c r="C27" s="41"/>
      <c r="D27" s="41"/>
      <c r="E27" s="42"/>
      <c r="F27" s="37"/>
      <c r="G27" s="17" t="e">
        <f>(#REF!+B25+C25+D25+E25)/5</f>
        <v>#REF!</v>
      </c>
      <c r="H27" s="18" t="e">
        <f>100-G27</f>
        <v>#REF!</v>
      </c>
      <c r="I27" s="25" t="e">
        <f>+I22*H27%</f>
        <v>#REF!</v>
      </c>
      <c r="J27" s="26" t="e">
        <f>I27*H27/100</f>
        <v>#REF!</v>
      </c>
    </row>
    <row r="28" spans="1:10" x14ac:dyDescent="0.25">
      <c r="A28" s="11"/>
      <c r="B28" s="12"/>
      <c r="C28" s="12"/>
      <c r="D28" s="12"/>
      <c r="E28" s="12"/>
      <c r="F28" s="12"/>
      <c r="G28" s="12"/>
      <c r="H28" s="12"/>
      <c r="I28" s="12"/>
      <c r="J28" s="13"/>
    </row>
    <row r="29" spans="1:10" x14ac:dyDescent="0.25">
      <c r="A29" s="22"/>
      <c r="B29" s="23"/>
      <c r="C29" s="23"/>
      <c r="D29" s="23"/>
      <c r="E29" s="23"/>
      <c r="F29" s="23"/>
      <c r="G29" s="23"/>
      <c r="H29" s="23"/>
      <c r="I29" s="23"/>
      <c r="J29" s="24"/>
    </row>
    <row r="31" spans="1:10" ht="57.75" x14ac:dyDescent="0.25">
      <c r="A31" s="1" t="s">
        <v>12</v>
      </c>
      <c r="B31" s="2" t="s">
        <v>30</v>
      </c>
      <c r="C31" s="2" t="s">
        <v>29</v>
      </c>
      <c r="D31" s="2" t="s">
        <v>28</v>
      </c>
      <c r="E31" s="2" t="s">
        <v>27</v>
      </c>
      <c r="F31" s="2"/>
      <c r="G31" s="3" t="s">
        <v>2</v>
      </c>
      <c r="H31" s="3" t="s">
        <v>3</v>
      </c>
      <c r="I31" s="4" t="s">
        <v>26</v>
      </c>
      <c r="J31" s="5" t="s">
        <v>4</v>
      </c>
    </row>
    <row r="32" spans="1:10" x14ac:dyDescent="0.25">
      <c r="A32" s="6" t="s">
        <v>5</v>
      </c>
      <c r="B32" s="7">
        <v>62460.1</v>
      </c>
      <c r="C32" s="7">
        <v>54739.95</v>
      </c>
      <c r="D32" s="7">
        <v>35588.51</v>
      </c>
      <c r="E32" s="35">
        <v>84516.44</v>
      </c>
      <c r="F32" s="35"/>
      <c r="G32" s="7" t="e">
        <f>#REF!+B32+C32+D32+E32</f>
        <v>#REF!</v>
      </c>
      <c r="H32" s="8"/>
      <c r="I32" s="9">
        <v>40292.339999999997</v>
      </c>
      <c r="J32" s="10"/>
    </row>
    <row r="33" spans="1:10" x14ac:dyDescent="0.25">
      <c r="A33" s="6" t="s">
        <v>6</v>
      </c>
      <c r="B33" s="7">
        <v>62460.1</v>
      </c>
      <c r="C33" s="7">
        <v>74739.95</v>
      </c>
      <c r="D33" s="7">
        <v>35588.51</v>
      </c>
      <c r="E33" s="35">
        <v>27516.01</v>
      </c>
      <c r="F33" s="35"/>
      <c r="G33" s="7">
        <f>SUM(B33:E33)</f>
        <v>200304.57</v>
      </c>
      <c r="H33" s="8"/>
      <c r="I33" s="8"/>
      <c r="J33" s="10"/>
    </row>
    <row r="34" spans="1:10" x14ac:dyDescent="0.25">
      <c r="A34" s="11"/>
      <c r="B34" s="12"/>
      <c r="C34" s="12"/>
      <c r="D34" s="12"/>
      <c r="E34" s="12"/>
      <c r="F34" s="12"/>
      <c r="G34" s="12"/>
      <c r="H34" s="12"/>
      <c r="I34" s="12"/>
      <c r="J34" s="13"/>
    </row>
    <row r="35" spans="1:10" x14ac:dyDescent="0.25">
      <c r="A35" s="6" t="s">
        <v>7</v>
      </c>
      <c r="B35" s="14">
        <f t="shared" ref="B35:D35" si="0">+B33/B32*100</f>
        <v>100</v>
      </c>
      <c r="C35" s="14">
        <f t="shared" si="0"/>
        <v>136.53638704456253</v>
      </c>
      <c r="D35" s="14">
        <f t="shared" si="0"/>
        <v>100</v>
      </c>
      <c r="E35" s="14">
        <f>+E33/E32*100</f>
        <v>32.556991278856515</v>
      </c>
      <c r="F35" s="14"/>
      <c r="G35" s="15"/>
      <c r="H35" s="8"/>
      <c r="I35" s="8"/>
      <c r="J35" s="10"/>
    </row>
    <row r="36" spans="1:10" x14ac:dyDescent="0.25">
      <c r="A36" s="11"/>
      <c r="B36" s="12"/>
      <c r="C36" s="12"/>
      <c r="D36" s="12"/>
      <c r="E36" s="12"/>
      <c r="F36" s="12"/>
      <c r="G36" s="12"/>
      <c r="H36" s="12"/>
      <c r="I36" s="12"/>
      <c r="J36" s="13"/>
    </row>
    <row r="37" spans="1:10" x14ac:dyDescent="0.25">
      <c r="A37" s="16" t="s">
        <v>8</v>
      </c>
      <c r="B37" s="41"/>
      <c r="C37" s="41"/>
      <c r="D37" s="41"/>
      <c r="E37" s="42"/>
      <c r="F37" s="37"/>
      <c r="G37" s="17" t="e">
        <f>+G33/G32*100</f>
        <v>#REF!</v>
      </c>
      <c r="H37" s="18" t="e">
        <f>100-G37</f>
        <v>#REF!</v>
      </c>
      <c r="I37" s="34" t="e">
        <f>+I32*H37%</f>
        <v>#REF!</v>
      </c>
      <c r="J37" s="19" t="e">
        <f>+I37</f>
        <v>#REF!</v>
      </c>
    </row>
    <row r="38" spans="1:10" x14ac:dyDescent="0.25">
      <c r="A38" s="11"/>
      <c r="B38" s="12"/>
      <c r="C38" s="12"/>
      <c r="D38" s="12"/>
      <c r="E38" s="12"/>
      <c r="F38" s="12"/>
      <c r="G38" s="12"/>
      <c r="H38" s="12"/>
      <c r="I38" s="12"/>
      <c r="J38" s="13" t="s">
        <v>13</v>
      </c>
    </row>
    <row r="40" spans="1:10" ht="57.75" x14ac:dyDescent="0.25">
      <c r="A40" s="1" t="s">
        <v>14</v>
      </c>
      <c r="B40" s="2" t="s">
        <v>30</v>
      </c>
      <c r="C40" s="2" t="s">
        <v>29</v>
      </c>
      <c r="D40" s="2" t="s">
        <v>28</v>
      </c>
      <c r="E40" s="2" t="s">
        <v>27</v>
      </c>
      <c r="F40" s="2"/>
      <c r="G40" s="3" t="s">
        <v>2</v>
      </c>
      <c r="H40" s="3" t="s">
        <v>3</v>
      </c>
      <c r="I40" s="4" t="s">
        <v>26</v>
      </c>
      <c r="J40" s="5" t="s">
        <v>4</v>
      </c>
    </row>
    <row r="41" spans="1:10" x14ac:dyDescent="0.25">
      <c r="A41" s="6" t="s">
        <v>5</v>
      </c>
      <c r="B41" s="7">
        <v>3263.74</v>
      </c>
      <c r="C41" s="7">
        <v>5736.45</v>
      </c>
      <c r="D41" s="7">
        <v>5909.5</v>
      </c>
      <c r="E41" s="7">
        <v>12611.36</v>
      </c>
      <c r="F41" s="7"/>
      <c r="G41" s="7">
        <f>SUM(B41:E41)</f>
        <v>27521.05</v>
      </c>
      <c r="H41" s="8"/>
      <c r="I41" s="9">
        <v>18819.22</v>
      </c>
      <c r="J41" s="10"/>
    </row>
    <row r="42" spans="1:10" x14ac:dyDescent="0.25">
      <c r="A42" s="6" t="s">
        <v>6</v>
      </c>
      <c r="B42" s="7">
        <v>2085.4499999999998</v>
      </c>
      <c r="C42" s="7">
        <v>3670.43</v>
      </c>
      <c r="D42" s="7">
        <v>5909.5</v>
      </c>
      <c r="E42" s="8">
        <v>76.41</v>
      </c>
      <c r="F42" s="8"/>
      <c r="G42" s="7">
        <f>SUM(B42:E42)</f>
        <v>11741.789999999999</v>
      </c>
      <c r="H42" s="8"/>
      <c r="I42" s="8"/>
      <c r="J42" s="10"/>
    </row>
    <row r="43" spans="1:10" x14ac:dyDescent="0.25">
      <c r="A43" s="11"/>
      <c r="B43" s="12"/>
      <c r="C43" s="12"/>
      <c r="D43" s="12"/>
      <c r="E43" s="12"/>
      <c r="F43" s="12"/>
      <c r="G43" s="12"/>
      <c r="H43" s="12"/>
      <c r="I43" s="12"/>
      <c r="J43" s="13"/>
    </row>
    <row r="44" spans="1:10" x14ac:dyDescent="0.25">
      <c r="A44" s="6" t="s">
        <v>7</v>
      </c>
      <c r="B44" s="14" t="e">
        <f>#REF!/#REF!*100</f>
        <v>#REF!</v>
      </c>
      <c r="C44" s="14">
        <f>B42/B41*100</f>
        <v>63.897553113912267</v>
      </c>
      <c r="D44" s="14">
        <f>C42/C41*100</f>
        <v>63.984345719042267</v>
      </c>
      <c r="E44" s="14">
        <f>+E42/E41*100</f>
        <v>0.60588231562654615</v>
      </c>
      <c r="F44" s="14"/>
      <c r="G44" s="15"/>
      <c r="H44" s="8"/>
      <c r="I44" s="8"/>
      <c r="J44" s="10"/>
    </row>
    <row r="45" spans="1:10" x14ac:dyDescent="0.25">
      <c r="A45" s="11"/>
      <c r="B45" s="12"/>
      <c r="C45" s="12"/>
      <c r="D45" s="12"/>
      <c r="E45" s="12"/>
      <c r="F45" s="12"/>
      <c r="G45" s="17">
        <f>+G42/G41*100</f>
        <v>42.664760247156266</v>
      </c>
      <c r="H45" s="18">
        <f>100-G45</f>
        <v>57.335239752843734</v>
      </c>
      <c r="I45" s="9">
        <f>+I41*H45/100</f>
        <v>10790.04490661512</v>
      </c>
      <c r="J45" s="19">
        <f>+I45</f>
        <v>10790.04490661512</v>
      </c>
    </row>
    <row r="46" spans="1:10" x14ac:dyDescent="0.25">
      <c r="A46" s="16" t="s">
        <v>8</v>
      </c>
      <c r="B46" s="41"/>
      <c r="C46" s="41"/>
      <c r="D46" s="41"/>
      <c r="E46" s="42"/>
      <c r="F46" s="37"/>
      <c r="G46" s="17"/>
      <c r="H46" s="18"/>
      <c r="I46" s="9"/>
      <c r="J46" s="19"/>
    </row>
    <row r="47" spans="1:10" x14ac:dyDescent="0.25">
      <c r="A47" s="11"/>
      <c r="B47" s="12"/>
      <c r="C47" s="12"/>
      <c r="D47" s="12"/>
      <c r="E47" s="12"/>
      <c r="F47" s="12"/>
      <c r="G47" s="12"/>
      <c r="H47" s="12"/>
      <c r="I47" s="12"/>
      <c r="J47" s="13"/>
    </row>
    <row r="49" spans="1:10" ht="57.75" x14ac:dyDescent="0.25">
      <c r="A49" s="1" t="s">
        <v>15</v>
      </c>
      <c r="B49" s="2" t="s">
        <v>30</v>
      </c>
      <c r="C49" s="2" t="s">
        <v>29</v>
      </c>
      <c r="D49" s="2" t="s">
        <v>28</v>
      </c>
      <c r="E49" s="2" t="s">
        <v>27</v>
      </c>
      <c r="F49" s="2"/>
      <c r="G49" s="3" t="s">
        <v>2</v>
      </c>
      <c r="H49" s="3" t="s">
        <v>3</v>
      </c>
      <c r="I49" s="4" t="s">
        <v>26</v>
      </c>
      <c r="J49" s="5" t="s">
        <v>4</v>
      </c>
    </row>
    <row r="50" spans="1:10" x14ac:dyDescent="0.25">
      <c r="A50" s="6" t="s">
        <v>5</v>
      </c>
      <c r="B50" s="7">
        <v>710.43</v>
      </c>
      <c r="C50" s="7">
        <v>408</v>
      </c>
      <c r="D50" s="7">
        <v>687.6</v>
      </c>
      <c r="E50" s="35">
        <v>2221.6</v>
      </c>
      <c r="F50" s="35"/>
      <c r="G50" s="7">
        <f>SUM(B50:E50)</f>
        <v>4027.6299999999997</v>
      </c>
      <c r="H50" s="8"/>
      <c r="I50" s="9">
        <v>2158.6</v>
      </c>
      <c r="J50" s="10"/>
    </row>
    <row r="51" spans="1:10" x14ac:dyDescent="0.25">
      <c r="A51" s="6" t="s">
        <v>6</v>
      </c>
      <c r="B51" s="7">
        <v>1338</v>
      </c>
      <c r="C51" s="7">
        <v>1035.57</v>
      </c>
      <c r="D51" s="7">
        <v>687.6</v>
      </c>
      <c r="E51" s="35">
        <v>63</v>
      </c>
      <c r="F51" s="35"/>
      <c r="G51" s="7">
        <f>SUM(B51:E51)</f>
        <v>3124.1699999999996</v>
      </c>
      <c r="H51" s="8"/>
      <c r="I51" s="8"/>
      <c r="J51" s="10"/>
    </row>
    <row r="52" spans="1:10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3"/>
    </row>
    <row r="53" spans="1:10" x14ac:dyDescent="0.25">
      <c r="A53" s="6" t="s">
        <v>7</v>
      </c>
      <c r="B53" s="14">
        <f t="shared" ref="B53:E53" si="1">+B51/B50*100</f>
        <v>188.33664118913899</v>
      </c>
      <c r="C53" s="14">
        <f t="shared" si="1"/>
        <v>253.81617647058823</v>
      </c>
      <c r="D53" s="14">
        <f t="shared" si="1"/>
        <v>100</v>
      </c>
      <c r="E53" s="14">
        <f t="shared" si="1"/>
        <v>2.8357940223262514</v>
      </c>
      <c r="F53" s="14"/>
      <c r="G53" s="15"/>
      <c r="H53" s="8"/>
      <c r="I53" s="8"/>
      <c r="J53" s="10"/>
    </row>
    <row r="54" spans="1:10" x14ac:dyDescent="0.25">
      <c r="A54" s="11"/>
      <c r="B54" s="12"/>
      <c r="C54" s="12"/>
      <c r="D54" s="12"/>
      <c r="E54" s="12"/>
      <c r="F54" s="12"/>
      <c r="G54" s="12"/>
      <c r="H54" s="12"/>
      <c r="I54" s="12"/>
      <c r="J54" s="13"/>
    </row>
    <row r="55" spans="1:10" x14ac:dyDescent="0.25">
      <c r="A55" s="16" t="s">
        <v>8</v>
      </c>
      <c r="B55" s="41"/>
      <c r="C55" s="41"/>
      <c r="D55" s="41"/>
      <c r="E55" s="42"/>
      <c r="F55" s="37"/>
      <c r="G55" s="17">
        <f>+G51/G50*100</f>
        <v>77.568445959534515</v>
      </c>
      <c r="H55" s="18">
        <f>100-G55</f>
        <v>22.431554040465485</v>
      </c>
      <c r="I55" s="9">
        <f>+I50*H55/100</f>
        <v>484.20752551748797</v>
      </c>
      <c r="J55" s="19">
        <f>+I55</f>
        <v>484.20752551748797</v>
      </c>
    </row>
    <row r="56" spans="1:10" x14ac:dyDescent="0.25">
      <c r="A56" s="11"/>
      <c r="B56" s="12"/>
      <c r="C56" s="12"/>
      <c r="D56" s="12"/>
      <c r="E56" s="12"/>
      <c r="F56" s="12"/>
      <c r="G56" s="12"/>
      <c r="H56" s="12"/>
      <c r="I56" s="12"/>
      <c r="J56" s="13"/>
    </row>
    <row r="58" spans="1:10" ht="57.75" x14ac:dyDescent="0.25">
      <c r="A58" s="1" t="s">
        <v>16</v>
      </c>
      <c r="B58" s="2" t="s">
        <v>30</v>
      </c>
      <c r="C58" s="2" t="s">
        <v>29</v>
      </c>
      <c r="D58" s="2" t="s">
        <v>28</v>
      </c>
      <c r="E58" s="2" t="s">
        <v>27</v>
      </c>
      <c r="F58" s="2"/>
      <c r="G58" s="3" t="s">
        <v>2</v>
      </c>
      <c r="H58" s="3" t="s">
        <v>3</v>
      </c>
      <c r="I58" s="4" t="s">
        <v>26</v>
      </c>
      <c r="J58" s="5" t="s">
        <v>4</v>
      </c>
    </row>
    <row r="59" spans="1:10" x14ac:dyDescent="0.25">
      <c r="A59" s="6" t="s">
        <v>5</v>
      </c>
      <c r="B59" s="7">
        <v>300</v>
      </c>
      <c r="C59" s="7">
        <v>0</v>
      </c>
      <c r="D59" s="7">
        <v>0</v>
      </c>
      <c r="E59" s="35">
        <v>0</v>
      </c>
      <c r="F59" s="35"/>
      <c r="G59" s="7">
        <f>SUM(B59:E59)</f>
        <v>300</v>
      </c>
      <c r="H59" s="8"/>
      <c r="I59" s="9">
        <v>0</v>
      </c>
      <c r="J59" s="10"/>
    </row>
    <row r="60" spans="1:10" x14ac:dyDescent="0.25">
      <c r="A60" s="6" t="s">
        <v>6</v>
      </c>
      <c r="B60" s="7">
        <v>300</v>
      </c>
      <c r="C60" s="7">
        <v>0</v>
      </c>
      <c r="D60" s="7">
        <v>0</v>
      </c>
      <c r="E60" s="35">
        <v>0</v>
      </c>
      <c r="F60" s="35"/>
      <c r="G60" s="7">
        <f>SUM(B60:E60)</f>
        <v>300</v>
      </c>
      <c r="H60" s="8"/>
      <c r="I60" s="8"/>
      <c r="J60" s="10"/>
    </row>
    <row r="61" spans="1:10" x14ac:dyDescent="0.25">
      <c r="A61" s="11"/>
      <c r="B61" s="12"/>
      <c r="C61" s="12"/>
      <c r="D61" s="12"/>
      <c r="E61" s="12"/>
      <c r="F61" s="12"/>
      <c r="G61" s="12"/>
      <c r="H61" s="12"/>
      <c r="I61" s="12"/>
      <c r="J61" s="13"/>
    </row>
    <row r="62" spans="1:10" x14ac:dyDescent="0.25">
      <c r="A62" s="6" t="s">
        <v>7</v>
      </c>
      <c r="B62" s="14" t="e">
        <f>#REF!/#REF!*100</f>
        <v>#REF!</v>
      </c>
      <c r="C62" s="14">
        <f>B60/B59*100</f>
        <v>100</v>
      </c>
      <c r="D62" s="14">
        <v>100</v>
      </c>
      <c r="E62" s="14">
        <v>100</v>
      </c>
      <c r="F62" s="14"/>
      <c r="G62" s="15"/>
      <c r="H62" s="8"/>
      <c r="I62" s="8"/>
      <c r="J62" s="10"/>
    </row>
    <row r="63" spans="1:10" x14ac:dyDescent="0.25">
      <c r="A63" s="11"/>
      <c r="B63" s="12"/>
      <c r="C63" s="12"/>
      <c r="D63" s="12"/>
      <c r="E63" s="12"/>
      <c r="F63" s="12"/>
      <c r="G63" s="12"/>
      <c r="H63" s="12"/>
      <c r="I63" s="12"/>
      <c r="J63" s="13"/>
    </row>
    <row r="64" spans="1:10" x14ac:dyDescent="0.25">
      <c r="A64" s="16" t="s">
        <v>8</v>
      </c>
      <c r="B64" s="41"/>
      <c r="C64" s="41"/>
      <c r="D64" s="41"/>
      <c r="E64" s="42"/>
      <c r="F64" s="37"/>
      <c r="G64" s="17">
        <f>+G60/G59*100</f>
        <v>100</v>
      </c>
      <c r="H64" s="18">
        <f>100-G64</f>
        <v>0</v>
      </c>
      <c r="I64" s="9">
        <v>0</v>
      </c>
      <c r="J64" s="19">
        <f>I64*H64/100</f>
        <v>0</v>
      </c>
    </row>
    <row r="65" spans="1:10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3"/>
    </row>
    <row r="67" spans="1:10" ht="57.75" x14ac:dyDescent="0.25">
      <c r="A67" s="1" t="s">
        <v>17</v>
      </c>
      <c r="B67" s="2" t="s">
        <v>30</v>
      </c>
      <c r="C67" s="2" t="s">
        <v>29</v>
      </c>
      <c r="D67" s="2" t="s">
        <v>28</v>
      </c>
      <c r="E67" s="2" t="s">
        <v>27</v>
      </c>
      <c r="F67" s="2"/>
      <c r="G67" s="3" t="s">
        <v>2</v>
      </c>
      <c r="H67" s="3" t="s">
        <v>3</v>
      </c>
      <c r="I67" s="4" t="s">
        <v>26</v>
      </c>
      <c r="J67" s="5" t="s">
        <v>4</v>
      </c>
    </row>
    <row r="68" spans="1:10" x14ac:dyDescent="0.25">
      <c r="A68" s="6" t="s">
        <v>5</v>
      </c>
      <c r="B68" s="7"/>
      <c r="C68" s="7"/>
      <c r="D68" s="7">
        <v>0</v>
      </c>
      <c r="E68" s="7">
        <v>4500</v>
      </c>
      <c r="F68" s="7"/>
      <c r="G68" s="7" t="e">
        <f>#REF!+B68+C68+D68+E68</f>
        <v>#REF!</v>
      </c>
      <c r="H68" s="8"/>
      <c r="I68" s="9">
        <v>9000</v>
      </c>
      <c r="J68" s="10"/>
    </row>
    <row r="69" spans="1:10" x14ac:dyDescent="0.25">
      <c r="A69" s="6" t="s">
        <v>6</v>
      </c>
      <c r="B69" s="7"/>
      <c r="C69" s="7"/>
      <c r="D69" s="7">
        <v>0</v>
      </c>
      <c r="E69" s="7">
        <v>0</v>
      </c>
      <c r="F69" s="7"/>
      <c r="G69" s="7">
        <f>SUM(D69:E69)</f>
        <v>0</v>
      </c>
      <c r="H69" s="8"/>
      <c r="I69" s="8"/>
      <c r="J69" s="10"/>
    </row>
    <row r="70" spans="1:10" x14ac:dyDescent="0.25">
      <c r="A70" s="11"/>
      <c r="B70" s="12"/>
      <c r="C70" s="12"/>
      <c r="D70" s="12"/>
      <c r="E70" s="12"/>
      <c r="F70" s="12"/>
      <c r="G70" s="12"/>
      <c r="H70" s="12"/>
      <c r="I70" s="12"/>
      <c r="J70" s="13"/>
    </row>
    <row r="71" spans="1:10" x14ac:dyDescent="0.25">
      <c r="A71" s="6" t="s">
        <v>7</v>
      </c>
      <c r="B71" s="14"/>
      <c r="C71" s="14"/>
      <c r="D71" s="14"/>
      <c r="E71" s="14">
        <v>100</v>
      </c>
      <c r="F71" s="14"/>
      <c r="G71" s="15"/>
      <c r="H71" s="8"/>
      <c r="I71" s="8"/>
      <c r="J71" s="10"/>
    </row>
    <row r="72" spans="1:10" x14ac:dyDescent="0.25">
      <c r="A72" s="11"/>
      <c r="B72" s="12"/>
      <c r="C72" s="12"/>
      <c r="D72" s="12"/>
      <c r="E72" s="12"/>
      <c r="F72" s="12"/>
      <c r="G72" s="12"/>
      <c r="H72" s="12"/>
      <c r="I72" s="12"/>
      <c r="J72" s="13"/>
    </row>
    <row r="73" spans="1:10" x14ac:dyDescent="0.25">
      <c r="A73" s="16" t="s">
        <v>8</v>
      </c>
      <c r="B73" s="41"/>
      <c r="C73" s="41"/>
      <c r="D73" s="41"/>
      <c r="E73" s="42"/>
      <c r="F73" s="37"/>
      <c r="G73" s="17" t="e">
        <f>+G69/G68*100</f>
        <v>#REF!</v>
      </c>
      <c r="H73" s="18" t="e">
        <f>100-G73</f>
        <v>#REF!</v>
      </c>
      <c r="I73" s="9" t="e">
        <f>+I68*H73/100</f>
        <v>#REF!</v>
      </c>
      <c r="J73" s="19" t="e">
        <f>I73*H73/100</f>
        <v>#REF!</v>
      </c>
    </row>
    <row r="74" spans="1:10" x14ac:dyDescent="0.25">
      <c r="A74" s="11"/>
      <c r="B74" s="12"/>
      <c r="C74" s="12"/>
      <c r="D74" s="12"/>
      <c r="E74" s="12"/>
      <c r="F74" s="12"/>
      <c r="G74" s="12"/>
      <c r="H74" s="12"/>
      <c r="I74" s="12"/>
      <c r="J74" s="13"/>
    </row>
    <row r="76" spans="1:10" ht="57.75" x14ac:dyDescent="0.25">
      <c r="A76" s="1" t="s">
        <v>18</v>
      </c>
      <c r="B76" s="2" t="s">
        <v>30</v>
      </c>
      <c r="C76" s="2" t="s">
        <v>29</v>
      </c>
      <c r="D76" s="2" t="s">
        <v>28</v>
      </c>
      <c r="E76" s="2" t="s">
        <v>27</v>
      </c>
      <c r="F76" s="2"/>
      <c r="G76" s="3" t="s">
        <v>2</v>
      </c>
      <c r="H76" s="3" t="s">
        <v>3</v>
      </c>
      <c r="I76" s="4" t="s">
        <v>26</v>
      </c>
      <c r="J76" s="5" t="s">
        <v>4</v>
      </c>
    </row>
    <row r="77" spans="1:10" x14ac:dyDescent="0.25">
      <c r="A77" s="6" t="s">
        <v>5</v>
      </c>
      <c r="B77" s="7">
        <v>250</v>
      </c>
      <c r="C77" s="7">
        <v>0</v>
      </c>
      <c r="D77" s="7">
        <v>0</v>
      </c>
      <c r="E77" s="35">
        <v>0</v>
      </c>
      <c r="F77" s="35"/>
      <c r="G77" s="7">
        <f>SUM(B77:E77)</f>
        <v>250</v>
      </c>
      <c r="H77" s="8"/>
      <c r="I77" s="9">
        <v>0</v>
      </c>
      <c r="J77" s="10"/>
    </row>
    <row r="78" spans="1:10" x14ac:dyDescent="0.25">
      <c r="A78" s="6" t="s">
        <v>6</v>
      </c>
      <c r="B78" s="7">
        <v>250</v>
      </c>
      <c r="C78" s="7">
        <v>0</v>
      </c>
      <c r="D78" s="7">
        <v>0</v>
      </c>
      <c r="E78" s="35">
        <v>0</v>
      </c>
      <c r="F78" s="35"/>
      <c r="G78" s="7">
        <f>SUM(B78:E78)</f>
        <v>250</v>
      </c>
      <c r="H78" s="8"/>
      <c r="I78" s="8"/>
      <c r="J78" s="10"/>
    </row>
    <row r="79" spans="1:10" x14ac:dyDescent="0.25">
      <c r="A79" s="11"/>
      <c r="B79" s="12"/>
      <c r="C79" s="12"/>
      <c r="D79" s="12"/>
      <c r="E79" s="12"/>
      <c r="F79" s="12"/>
      <c r="G79" s="12"/>
      <c r="H79" s="12"/>
      <c r="I79" s="12"/>
      <c r="J79" s="13"/>
    </row>
    <row r="80" spans="1:10" x14ac:dyDescent="0.25">
      <c r="A80" s="6" t="s">
        <v>7</v>
      </c>
      <c r="B80" s="14">
        <v>100</v>
      </c>
      <c r="C80" s="14">
        <v>100</v>
      </c>
      <c r="D80" s="14">
        <v>100</v>
      </c>
      <c r="E80" s="14">
        <v>100</v>
      </c>
      <c r="F80" s="14"/>
      <c r="G80" s="15"/>
      <c r="H80" s="8"/>
      <c r="I80" s="8"/>
      <c r="J80" s="10"/>
    </row>
    <row r="81" spans="1:10" x14ac:dyDescent="0.25">
      <c r="A81" s="11"/>
      <c r="B81" s="12"/>
      <c r="C81" s="12"/>
      <c r="D81" s="12"/>
      <c r="E81" s="12"/>
      <c r="F81" s="12"/>
      <c r="G81" s="12"/>
      <c r="H81" s="12"/>
      <c r="I81" s="12"/>
      <c r="J81" s="13"/>
    </row>
    <row r="82" spans="1:10" x14ac:dyDescent="0.25">
      <c r="A82" s="16" t="s">
        <v>8</v>
      </c>
      <c r="B82" s="41"/>
      <c r="C82" s="41"/>
      <c r="D82" s="41"/>
      <c r="E82" s="42"/>
      <c r="F82" s="37"/>
      <c r="G82" s="17" t="e">
        <f>(#REF!+B80+C80+D80+E80)/5</f>
        <v>#REF!</v>
      </c>
      <c r="H82" s="18" t="e">
        <f>100-G82</f>
        <v>#REF!</v>
      </c>
      <c r="I82" s="9" t="e">
        <f>+I77*H82/100</f>
        <v>#REF!</v>
      </c>
      <c r="J82" s="19" t="e">
        <f>+I82</f>
        <v>#REF!</v>
      </c>
    </row>
    <row r="83" spans="1:10" x14ac:dyDescent="0.25">
      <c r="A83" s="11"/>
      <c r="B83" s="12"/>
      <c r="C83" s="12"/>
      <c r="D83" s="12"/>
      <c r="E83" s="12"/>
      <c r="F83" s="12"/>
      <c r="G83" s="12"/>
      <c r="H83" s="12"/>
      <c r="I83" s="12"/>
      <c r="J83" s="13"/>
    </row>
    <row r="84" spans="1:10" x14ac:dyDescent="0.25">
      <c r="A84" s="29"/>
      <c r="B84" s="30"/>
      <c r="C84" s="30"/>
      <c r="D84" s="30"/>
      <c r="E84" s="30"/>
      <c r="F84" s="30"/>
      <c r="G84" s="30"/>
      <c r="H84" s="30"/>
      <c r="I84" s="30"/>
      <c r="J84" s="31"/>
    </row>
    <row r="85" spans="1:10" ht="57.75" x14ac:dyDescent="0.25">
      <c r="A85" s="1" t="s">
        <v>32</v>
      </c>
      <c r="B85" s="2" t="s">
        <v>30</v>
      </c>
      <c r="C85" s="2" t="s">
        <v>29</v>
      </c>
      <c r="D85" s="2" t="s">
        <v>28</v>
      </c>
      <c r="E85" s="2" t="s">
        <v>27</v>
      </c>
      <c r="F85" s="2"/>
      <c r="G85" s="3" t="s">
        <v>2</v>
      </c>
      <c r="H85" s="3" t="s">
        <v>3</v>
      </c>
      <c r="I85" s="4" t="s">
        <v>26</v>
      </c>
      <c r="J85" s="5" t="s">
        <v>4</v>
      </c>
    </row>
    <row r="86" spans="1:10" x14ac:dyDescent="0.25">
      <c r="A86" s="6" t="s">
        <v>5</v>
      </c>
      <c r="B86" s="7">
        <v>200</v>
      </c>
      <c r="C86" s="7">
        <v>0</v>
      </c>
      <c r="D86" s="7">
        <v>0</v>
      </c>
      <c r="E86" s="35">
        <v>0</v>
      </c>
      <c r="F86" s="35"/>
      <c r="G86" s="7">
        <f>SUM(B86:E86)</f>
        <v>200</v>
      </c>
      <c r="H86" s="8"/>
      <c r="I86" s="9">
        <v>0</v>
      </c>
      <c r="J86" s="10"/>
    </row>
    <row r="87" spans="1:10" x14ac:dyDescent="0.25">
      <c r="A87" s="6" t="s">
        <v>6</v>
      </c>
      <c r="B87" s="7">
        <v>200</v>
      </c>
      <c r="C87" s="7">
        <v>0</v>
      </c>
      <c r="D87" s="7">
        <v>0</v>
      </c>
      <c r="E87" s="35">
        <v>0</v>
      </c>
      <c r="F87" s="35"/>
      <c r="G87" s="7">
        <f>SUM(B87:E87)</f>
        <v>200</v>
      </c>
      <c r="H87" s="8"/>
      <c r="I87" s="8"/>
      <c r="J87" s="10"/>
    </row>
    <row r="88" spans="1:10" x14ac:dyDescent="0.25">
      <c r="A88" s="11"/>
      <c r="B88" s="12"/>
      <c r="C88" s="12"/>
      <c r="D88" s="12"/>
      <c r="E88" s="12"/>
      <c r="F88" s="12"/>
      <c r="G88" s="12"/>
      <c r="H88" s="12"/>
      <c r="I88" s="12"/>
      <c r="J88" s="13"/>
    </row>
    <row r="89" spans="1:10" x14ac:dyDescent="0.25">
      <c r="A89" s="6" t="s">
        <v>7</v>
      </c>
      <c r="B89" s="14">
        <v>100</v>
      </c>
      <c r="C89" s="14">
        <v>100</v>
      </c>
      <c r="D89" s="14">
        <v>100</v>
      </c>
      <c r="E89" s="14">
        <v>100</v>
      </c>
      <c r="F89" s="14"/>
      <c r="G89" s="15"/>
      <c r="H89" s="8"/>
      <c r="I89" s="8"/>
      <c r="J89" s="10"/>
    </row>
    <row r="90" spans="1:10" x14ac:dyDescent="0.25">
      <c r="A90" s="11"/>
      <c r="B90" s="12"/>
      <c r="C90" s="12"/>
      <c r="D90" s="12"/>
      <c r="E90" s="12"/>
      <c r="F90" s="12"/>
      <c r="G90" s="12"/>
      <c r="H90" s="12"/>
      <c r="I90" s="12"/>
      <c r="J90" s="13"/>
    </row>
    <row r="91" spans="1:10" x14ac:dyDescent="0.25">
      <c r="A91" s="16" t="s">
        <v>8</v>
      </c>
      <c r="B91" s="41"/>
      <c r="C91" s="41"/>
      <c r="D91" s="41"/>
      <c r="E91" s="42"/>
      <c r="F91" s="37"/>
      <c r="G91" s="17" t="e">
        <f>(#REF!+B89+C89+D89+E89)/5</f>
        <v>#REF!</v>
      </c>
      <c r="H91" s="18" t="e">
        <f>100-G91</f>
        <v>#REF!</v>
      </c>
      <c r="I91" s="9" t="e">
        <f>+I86*H91/100</f>
        <v>#REF!</v>
      </c>
      <c r="J91" s="19" t="e">
        <f>I91*H91/100</f>
        <v>#REF!</v>
      </c>
    </row>
    <row r="92" spans="1:10" x14ac:dyDescent="0.25">
      <c r="A92" s="11"/>
      <c r="B92" s="12"/>
      <c r="C92" s="12"/>
      <c r="D92" s="12"/>
      <c r="E92" s="12"/>
      <c r="F92" s="12"/>
      <c r="G92" s="12"/>
      <c r="H92" s="12"/>
      <c r="I92" s="12"/>
      <c r="J92" s="13"/>
    </row>
    <row r="93" spans="1:10" x14ac:dyDescent="0.25">
      <c r="A93" s="20"/>
      <c r="B93" s="50"/>
      <c r="C93" s="50"/>
      <c r="D93" s="50"/>
      <c r="E93" s="51"/>
      <c r="F93" s="38"/>
      <c r="G93" s="17"/>
      <c r="H93" s="18"/>
      <c r="I93" s="21"/>
      <c r="J93" s="19"/>
    </row>
    <row r="94" spans="1:10" ht="57.75" x14ac:dyDescent="0.25">
      <c r="A94" s="1" t="s">
        <v>19</v>
      </c>
      <c r="B94" s="2" t="s">
        <v>30</v>
      </c>
      <c r="C94" s="2" t="s">
        <v>29</v>
      </c>
      <c r="D94" s="2" t="s">
        <v>28</v>
      </c>
      <c r="E94" s="2" t="s">
        <v>27</v>
      </c>
      <c r="F94" s="2"/>
      <c r="G94" s="3" t="s">
        <v>2</v>
      </c>
      <c r="H94" s="3" t="s">
        <v>3</v>
      </c>
      <c r="I94" s="4" t="s">
        <v>26</v>
      </c>
      <c r="J94" s="5" t="s">
        <v>4</v>
      </c>
    </row>
    <row r="95" spans="1:10" x14ac:dyDescent="0.25">
      <c r="A95" s="6" t="s">
        <v>5</v>
      </c>
      <c r="B95" s="7">
        <v>2927.93</v>
      </c>
      <c r="C95" s="7">
        <v>0</v>
      </c>
      <c r="D95" s="7">
        <v>795.64</v>
      </c>
      <c r="E95" s="35">
        <v>1112.26</v>
      </c>
      <c r="F95" s="35"/>
      <c r="G95" s="7">
        <f>SUM(B95:E95)</f>
        <v>4835.83</v>
      </c>
      <c r="H95" s="8"/>
      <c r="I95" s="9"/>
      <c r="J95" s="10"/>
    </row>
    <row r="96" spans="1:10" x14ac:dyDescent="0.25">
      <c r="A96" s="6" t="s">
        <v>6</v>
      </c>
      <c r="B96" s="7">
        <v>2927.93</v>
      </c>
      <c r="C96" s="7">
        <v>0</v>
      </c>
      <c r="D96" s="7">
        <v>796.64</v>
      </c>
      <c r="E96" s="35">
        <v>1112.26</v>
      </c>
      <c r="F96" s="35"/>
      <c r="G96" s="7">
        <f>SUM(B96:E96)</f>
        <v>4836.83</v>
      </c>
      <c r="H96" s="8"/>
      <c r="I96" s="8"/>
      <c r="J96" s="10"/>
    </row>
    <row r="97" spans="1:10" x14ac:dyDescent="0.25">
      <c r="A97" s="11"/>
      <c r="B97" s="12"/>
      <c r="C97" s="12"/>
      <c r="D97" s="12"/>
      <c r="E97" s="12"/>
      <c r="F97" s="12"/>
      <c r="G97" s="12"/>
      <c r="H97" s="12"/>
      <c r="I97" s="12"/>
      <c r="J97" s="13"/>
    </row>
    <row r="98" spans="1:10" x14ac:dyDescent="0.25">
      <c r="A98" s="6" t="s">
        <v>7</v>
      </c>
      <c r="B98" s="14">
        <v>100</v>
      </c>
      <c r="C98" s="14">
        <v>100</v>
      </c>
      <c r="D98" s="14">
        <v>100</v>
      </c>
      <c r="E98" s="14">
        <v>100</v>
      </c>
      <c r="F98" s="14"/>
      <c r="G98" s="15"/>
      <c r="H98" s="8"/>
      <c r="I98" s="8"/>
      <c r="J98" s="10"/>
    </row>
    <row r="99" spans="1:10" x14ac:dyDescent="0.25">
      <c r="A99" s="11"/>
      <c r="B99" s="12"/>
      <c r="C99" s="12"/>
      <c r="D99" s="12"/>
      <c r="E99" s="12"/>
      <c r="F99" s="12"/>
      <c r="G99" s="12"/>
      <c r="H99" s="12"/>
      <c r="I99" s="12"/>
      <c r="J99" s="13"/>
    </row>
    <row r="100" spans="1:10" x14ac:dyDescent="0.25">
      <c r="A100" s="16" t="s">
        <v>8</v>
      </c>
      <c r="B100" s="41"/>
      <c r="C100" s="41"/>
      <c r="D100" s="41"/>
      <c r="E100" s="42"/>
      <c r="F100" s="37"/>
      <c r="G100" s="17" t="e">
        <f>(#REF!+B98+C98+D98+E98)/5</f>
        <v>#REF!</v>
      </c>
      <c r="H100" s="18" t="e">
        <f>100-G100</f>
        <v>#REF!</v>
      </c>
      <c r="I100" s="9" t="e">
        <f>+I95*H100/100</f>
        <v>#REF!</v>
      </c>
      <c r="J100" s="19" t="e">
        <f>+I100</f>
        <v>#REF!</v>
      </c>
    </row>
    <row r="101" spans="1:10" x14ac:dyDescent="0.25">
      <c r="A101" s="11"/>
      <c r="B101" s="12"/>
      <c r="C101" s="12"/>
      <c r="D101" s="12"/>
      <c r="E101" s="12"/>
      <c r="F101" s="12"/>
      <c r="G101" s="12"/>
      <c r="H101" s="12"/>
      <c r="I101" s="12"/>
      <c r="J101" s="13"/>
    </row>
    <row r="102" spans="1:10" x14ac:dyDescent="0.25">
      <c r="A102" s="20"/>
      <c r="B102" s="50"/>
      <c r="C102" s="50"/>
      <c r="D102" s="50"/>
      <c r="E102" s="51"/>
      <c r="F102" s="38"/>
      <c r="G102" s="17"/>
      <c r="H102" s="18"/>
      <c r="I102" s="21"/>
      <c r="J102" s="19"/>
    </row>
    <row r="103" spans="1:10" ht="57.75" x14ac:dyDescent="0.25">
      <c r="A103" s="1" t="s">
        <v>20</v>
      </c>
      <c r="B103" s="2" t="s">
        <v>30</v>
      </c>
      <c r="C103" s="2" t="s">
        <v>29</v>
      </c>
      <c r="D103" s="2" t="s">
        <v>28</v>
      </c>
      <c r="E103" s="2" t="s">
        <v>27</v>
      </c>
      <c r="F103" s="2"/>
      <c r="G103" s="3" t="s">
        <v>2</v>
      </c>
      <c r="H103" s="3" t="s">
        <v>3</v>
      </c>
      <c r="I103" s="4" t="s">
        <v>26</v>
      </c>
      <c r="J103" s="5" t="s">
        <v>4</v>
      </c>
    </row>
    <row r="104" spans="1:10" x14ac:dyDescent="0.25">
      <c r="A104" s="6" t="s">
        <v>5</v>
      </c>
      <c r="B104" s="7">
        <v>40166.94</v>
      </c>
      <c r="C104" s="7">
        <v>29657.55</v>
      </c>
      <c r="D104" s="7">
        <v>28743.94</v>
      </c>
      <c r="E104" s="35">
        <v>44578.45</v>
      </c>
      <c r="F104" s="35"/>
      <c r="G104" s="7">
        <f>SUM(B104:E104)</f>
        <v>143146.88</v>
      </c>
      <c r="H104" s="8"/>
      <c r="I104" s="9">
        <v>16087.2</v>
      </c>
      <c r="J104" s="10"/>
    </row>
    <row r="105" spans="1:10" x14ac:dyDescent="0.25">
      <c r="A105" s="6" t="s">
        <v>6</v>
      </c>
      <c r="B105" s="7">
        <v>40086.400000000001</v>
      </c>
      <c r="C105" s="7">
        <v>29657.55</v>
      </c>
      <c r="D105" s="7">
        <v>28743.94</v>
      </c>
      <c r="E105" s="35">
        <v>42373.94</v>
      </c>
      <c r="F105" s="35"/>
      <c r="G105" s="7">
        <f>SUM(B105:E105)</f>
        <v>140861.83000000002</v>
      </c>
      <c r="H105" s="8"/>
      <c r="I105" s="8"/>
      <c r="J105" s="10"/>
    </row>
    <row r="106" spans="1:10" x14ac:dyDescent="0.25">
      <c r="A106" s="11"/>
      <c r="B106" s="12"/>
      <c r="C106" s="12"/>
      <c r="D106" s="12"/>
      <c r="E106" s="12"/>
      <c r="F106" s="12"/>
      <c r="G106" s="12"/>
      <c r="H106" s="12"/>
      <c r="I106" s="12"/>
      <c r="J106" s="13"/>
    </row>
    <row r="107" spans="1:10" x14ac:dyDescent="0.25">
      <c r="A107" s="6" t="s">
        <v>7</v>
      </c>
      <c r="B107" s="14">
        <f t="shared" ref="B107:E107" si="2">+B105/B104*100</f>
        <v>99.799486841666308</v>
      </c>
      <c r="C107" s="14">
        <f t="shared" si="2"/>
        <v>100</v>
      </c>
      <c r="D107" s="14">
        <f t="shared" si="2"/>
        <v>100</v>
      </c>
      <c r="E107" s="14">
        <f t="shared" si="2"/>
        <v>95.054763007686461</v>
      </c>
      <c r="F107" s="14"/>
      <c r="G107" s="15"/>
      <c r="H107" s="8"/>
      <c r="I107" s="8"/>
      <c r="J107" s="10"/>
    </row>
    <row r="108" spans="1:10" x14ac:dyDescent="0.25">
      <c r="A108" s="11"/>
      <c r="B108" s="12"/>
      <c r="C108" s="12"/>
      <c r="D108" s="12"/>
      <c r="E108" s="12"/>
      <c r="F108" s="12"/>
      <c r="G108" s="12"/>
      <c r="H108" s="12"/>
      <c r="I108" s="12"/>
      <c r="J108" s="13"/>
    </row>
    <row r="109" spans="1:10" x14ac:dyDescent="0.25">
      <c r="A109" s="16" t="s">
        <v>8</v>
      </c>
      <c r="B109" s="41"/>
      <c r="C109" s="41"/>
      <c r="D109" s="41"/>
      <c r="E109" s="42"/>
      <c r="F109" s="37"/>
      <c r="G109" s="17">
        <f>+G105/G104*100</f>
        <v>98.403702546643018</v>
      </c>
      <c r="H109" s="18">
        <f>100-G109</f>
        <v>1.596297453356982</v>
      </c>
      <c r="I109" s="9">
        <f>+I104*H109/100</f>
        <v>256.79956391644441</v>
      </c>
      <c r="J109" s="19">
        <f>+I109</f>
        <v>256.79956391644441</v>
      </c>
    </row>
    <row r="110" spans="1:10" x14ac:dyDescent="0.25">
      <c r="A110" s="11"/>
      <c r="B110" s="12"/>
      <c r="C110" s="12"/>
      <c r="D110" s="12"/>
      <c r="E110" s="12"/>
      <c r="F110" s="12"/>
      <c r="G110" s="12"/>
      <c r="H110" s="12"/>
      <c r="I110" s="12"/>
      <c r="J110" s="13"/>
    </row>
    <row r="111" spans="1:10" x14ac:dyDescent="0.25">
      <c r="A111" s="20"/>
      <c r="B111" s="50"/>
      <c r="C111" s="50"/>
      <c r="D111" s="50"/>
      <c r="E111" s="51"/>
      <c r="F111" s="38"/>
      <c r="G111" s="17"/>
      <c r="H111" s="18"/>
      <c r="I111" s="21"/>
      <c r="J111" s="19"/>
    </row>
    <row r="112" spans="1:10" ht="57.75" x14ac:dyDescent="0.25">
      <c r="A112" s="1" t="s">
        <v>21</v>
      </c>
      <c r="B112" s="2" t="s">
        <v>30</v>
      </c>
      <c r="C112" s="2" t="s">
        <v>29</v>
      </c>
      <c r="D112" s="2" t="s">
        <v>28</v>
      </c>
      <c r="E112" s="2" t="s">
        <v>27</v>
      </c>
      <c r="F112" s="2"/>
      <c r="G112" s="3" t="s">
        <v>2</v>
      </c>
      <c r="H112" s="3" t="s">
        <v>3</v>
      </c>
      <c r="I112" s="4" t="s">
        <v>26</v>
      </c>
      <c r="J112" s="5" t="s">
        <v>4</v>
      </c>
    </row>
    <row r="113" spans="1:10" x14ac:dyDescent="0.25">
      <c r="A113" s="6" t="s">
        <v>5</v>
      </c>
      <c r="B113" s="7">
        <v>4400</v>
      </c>
      <c r="C113" s="7">
        <v>2480</v>
      </c>
      <c r="D113" s="7">
        <v>2255</v>
      </c>
      <c r="E113" s="35">
        <v>5033</v>
      </c>
      <c r="F113" s="35"/>
      <c r="G113" s="7">
        <f>SUM(B113:E113)</f>
        <v>14168</v>
      </c>
      <c r="H113" s="8"/>
      <c r="I113" s="9">
        <v>0</v>
      </c>
      <c r="J113" s="10"/>
    </row>
    <row r="114" spans="1:10" x14ac:dyDescent="0.25">
      <c r="A114" s="6" t="s">
        <v>6</v>
      </c>
      <c r="B114" s="7">
        <v>4400</v>
      </c>
      <c r="C114" s="7">
        <v>2480</v>
      </c>
      <c r="D114" s="7">
        <v>2255</v>
      </c>
      <c r="E114" s="35">
        <v>5033</v>
      </c>
      <c r="F114" s="35"/>
      <c r="G114" s="7">
        <f>SUM(B114:E114)</f>
        <v>14168</v>
      </c>
      <c r="H114" s="8"/>
      <c r="I114" s="8"/>
      <c r="J114" s="10"/>
    </row>
    <row r="115" spans="1:10" x14ac:dyDescent="0.25">
      <c r="A115" s="11"/>
      <c r="B115" s="12"/>
      <c r="C115" s="12"/>
      <c r="D115" s="12"/>
      <c r="E115" s="12"/>
      <c r="F115" s="12"/>
      <c r="G115" s="12"/>
      <c r="H115" s="12"/>
      <c r="I115" s="12"/>
      <c r="J115" s="13"/>
    </row>
    <row r="116" spans="1:10" x14ac:dyDescent="0.25">
      <c r="A116" s="6" t="s">
        <v>7</v>
      </c>
      <c r="B116" s="14" t="e">
        <f>#REF!/#REF!*100</f>
        <v>#REF!</v>
      </c>
      <c r="C116" s="14">
        <f>B114/B113*100</f>
        <v>100</v>
      </c>
      <c r="D116" s="14">
        <f>C114/C113*100</f>
        <v>100</v>
      </c>
      <c r="E116" s="14">
        <f>D114/D113*100</f>
        <v>100</v>
      </c>
      <c r="F116" s="14"/>
      <c r="G116" s="15"/>
      <c r="H116" s="8"/>
      <c r="I116" s="8"/>
      <c r="J116" s="10"/>
    </row>
    <row r="117" spans="1:10" x14ac:dyDescent="0.25">
      <c r="A117" s="11"/>
      <c r="B117" s="12"/>
      <c r="C117" s="12"/>
      <c r="D117" s="12"/>
      <c r="E117" s="12"/>
      <c r="F117" s="12"/>
      <c r="G117" s="12"/>
      <c r="H117" s="12"/>
      <c r="I117" s="12"/>
      <c r="J117" s="13"/>
    </row>
    <row r="118" spans="1:10" x14ac:dyDescent="0.25">
      <c r="A118" s="16" t="s">
        <v>8</v>
      </c>
      <c r="B118" s="41"/>
      <c r="C118" s="41"/>
      <c r="D118" s="41"/>
      <c r="E118" s="42"/>
      <c r="F118" s="37"/>
      <c r="G118" s="17">
        <f>+G114/G113*100</f>
        <v>100</v>
      </c>
      <c r="H118" s="18">
        <f>100-G118</f>
        <v>0</v>
      </c>
      <c r="I118" s="9">
        <f>+I113*H118/100</f>
        <v>0</v>
      </c>
      <c r="J118" s="19">
        <f>+I118</f>
        <v>0</v>
      </c>
    </row>
    <row r="119" spans="1:10" x14ac:dyDescent="0.25">
      <c r="A119" s="20"/>
      <c r="B119" s="50"/>
      <c r="C119" s="50"/>
      <c r="D119" s="50"/>
      <c r="E119" s="51"/>
      <c r="F119" s="38"/>
      <c r="G119" s="17"/>
      <c r="H119" s="18"/>
      <c r="I119" s="21"/>
      <c r="J119" s="19"/>
    </row>
    <row r="121" spans="1:10" ht="57.75" x14ac:dyDescent="0.25">
      <c r="A121" s="1" t="s">
        <v>22</v>
      </c>
      <c r="B121" s="2" t="s">
        <v>30</v>
      </c>
      <c r="C121" s="2" t="s">
        <v>29</v>
      </c>
      <c r="D121" s="2" t="s">
        <v>28</v>
      </c>
      <c r="E121" s="2" t="s">
        <v>27</v>
      </c>
      <c r="F121" s="2"/>
      <c r="G121" s="3" t="s">
        <v>2</v>
      </c>
      <c r="H121" s="3" t="s">
        <v>3</v>
      </c>
      <c r="I121" s="4" t="s">
        <v>26</v>
      </c>
      <c r="J121" s="5" t="s">
        <v>4</v>
      </c>
    </row>
    <row r="122" spans="1:10" x14ac:dyDescent="0.25">
      <c r="A122" s="6" t="s">
        <v>5</v>
      </c>
      <c r="B122" s="7">
        <v>15144.32</v>
      </c>
      <c r="C122" s="7">
        <v>11548.78</v>
      </c>
      <c r="D122" s="7">
        <v>8448.27</v>
      </c>
      <c r="E122" s="35">
        <v>13475.5</v>
      </c>
      <c r="F122" s="35"/>
      <c r="G122" s="7">
        <f>SUM(B122:E122)</f>
        <v>48616.869999999995</v>
      </c>
      <c r="H122" s="8"/>
      <c r="I122" s="9">
        <v>5389.24</v>
      </c>
      <c r="J122" s="10"/>
    </row>
    <row r="123" spans="1:10" x14ac:dyDescent="0.25">
      <c r="A123" s="6" t="s">
        <v>6</v>
      </c>
      <c r="B123" s="7">
        <v>10594.8</v>
      </c>
      <c r="C123" s="7">
        <v>11548.78</v>
      </c>
      <c r="D123" s="7">
        <v>8448.27</v>
      </c>
      <c r="E123" s="35">
        <v>13475</v>
      </c>
      <c r="F123" s="35"/>
      <c r="G123" s="7">
        <f>SUM(B123:E123)</f>
        <v>44066.850000000006</v>
      </c>
      <c r="H123" s="8"/>
      <c r="I123" s="8"/>
      <c r="J123" s="10"/>
    </row>
    <row r="124" spans="1:10" x14ac:dyDescent="0.25">
      <c r="A124" s="11"/>
      <c r="B124" s="12"/>
      <c r="C124" s="12"/>
      <c r="D124" s="12"/>
      <c r="E124" s="12"/>
      <c r="F124" s="12"/>
      <c r="G124" s="12"/>
      <c r="H124" s="12"/>
      <c r="I124" s="12"/>
      <c r="J124" s="13"/>
    </row>
    <row r="125" spans="1:10" x14ac:dyDescent="0.25">
      <c r="A125" s="6" t="s">
        <v>7</v>
      </c>
      <c r="B125" s="14">
        <f t="shared" ref="B125:E125" si="3">+B123/B122*100</f>
        <v>69.958902083421364</v>
      </c>
      <c r="C125" s="14">
        <f t="shared" si="3"/>
        <v>100</v>
      </c>
      <c r="D125" s="14">
        <f t="shared" si="3"/>
        <v>100</v>
      </c>
      <c r="E125" s="14">
        <f t="shared" si="3"/>
        <v>99.996289562539417</v>
      </c>
      <c r="F125" s="14"/>
      <c r="G125" s="15"/>
      <c r="H125" s="8"/>
      <c r="I125" s="8"/>
      <c r="J125" s="10"/>
    </row>
    <row r="126" spans="1:10" x14ac:dyDescent="0.25">
      <c r="A126" s="11"/>
      <c r="B126" s="12"/>
      <c r="C126" s="12"/>
      <c r="D126" s="12"/>
      <c r="E126" s="12"/>
      <c r="F126" s="12"/>
      <c r="G126" s="12"/>
      <c r="H126" s="12"/>
      <c r="I126" s="12"/>
      <c r="J126" s="13"/>
    </row>
    <row r="127" spans="1:10" x14ac:dyDescent="0.25">
      <c r="A127" s="16" t="s">
        <v>8</v>
      </c>
      <c r="B127" s="41"/>
      <c r="C127" s="41"/>
      <c r="D127" s="41"/>
      <c r="E127" s="42"/>
      <c r="F127" s="37"/>
      <c r="G127" s="17">
        <f>+G123/G122*100</f>
        <v>90.641067596494821</v>
      </c>
      <c r="H127" s="18">
        <f>100-G127</f>
        <v>9.3589324035051789</v>
      </c>
      <c r="I127" s="9">
        <f>+I122*H127/100</f>
        <v>504.37532866266253</v>
      </c>
      <c r="J127" s="19">
        <f>+I127</f>
        <v>504.37532866266253</v>
      </c>
    </row>
    <row r="128" spans="1:10" x14ac:dyDescent="0.25">
      <c r="A128" s="11"/>
      <c r="B128" s="12"/>
      <c r="C128" s="12"/>
      <c r="D128" s="12"/>
      <c r="E128" s="12"/>
      <c r="F128" s="12"/>
      <c r="G128" s="12"/>
      <c r="H128" s="12"/>
      <c r="I128" s="12"/>
      <c r="J128" s="13"/>
    </row>
    <row r="131" spans="1:10" ht="57.75" x14ac:dyDescent="0.25">
      <c r="A131" s="1" t="s">
        <v>23</v>
      </c>
      <c r="B131" s="2" t="s">
        <v>30</v>
      </c>
      <c r="C131" s="2" t="s">
        <v>29</v>
      </c>
      <c r="D131" s="2" t="s">
        <v>28</v>
      </c>
      <c r="E131" s="2" t="s">
        <v>27</v>
      </c>
      <c r="F131" s="2"/>
      <c r="G131" s="3" t="s">
        <v>2</v>
      </c>
      <c r="H131" s="3" t="s">
        <v>3</v>
      </c>
      <c r="I131" s="4" t="s">
        <v>26</v>
      </c>
      <c r="J131" s="5" t="s">
        <v>4</v>
      </c>
    </row>
    <row r="132" spans="1:10" x14ac:dyDescent="0.25">
      <c r="A132" s="6" t="s">
        <v>5</v>
      </c>
      <c r="B132" s="7"/>
      <c r="C132" s="7"/>
      <c r="D132" s="7">
        <v>316901.34000000003</v>
      </c>
      <c r="E132" s="7">
        <v>316901.34000000003</v>
      </c>
      <c r="F132" s="7"/>
      <c r="G132" s="7">
        <f>+E132</f>
        <v>316901.34000000003</v>
      </c>
      <c r="H132" s="8"/>
      <c r="I132" s="9" t="e">
        <f>+G132-G133</f>
        <v>#REF!</v>
      </c>
      <c r="J132" s="10"/>
    </row>
    <row r="133" spans="1:10" x14ac:dyDescent="0.25">
      <c r="A133" s="6" t="s">
        <v>6</v>
      </c>
      <c r="B133" s="7"/>
      <c r="C133" s="7"/>
      <c r="D133" s="7"/>
      <c r="E133" s="7">
        <v>29830.57</v>
      </c>
      <c r="F133" s="7"/>
      <c r="G133" s="7" t="e">
        <f>#REF!+B133+C133+D133+E133</f>
        <v>#REF!</v>
      </c>
      <c r="H133" s="8"/>
      <c r="I133" s="8"/>
      <c r="J133" s="10"/>
    </row>
    <row r="134" spans="1:10" x14ac:dyDescent="0.25">
      <c r="A134" s="11"/>
      <c r="B134" s="12"/>
      <c r="C134" s="12"/>
      <c r="D134" s="12"/>
      <c r="E134" s="12"/>
      <c r="F134" s="12"/>
      <c r="G134" s="12"/>
      <c r="H134" s="12"/>
      <c r="I134" s="12"/>
      <c r="J134" s="13"/>
    </row>
    <row r="135" spans="1:10" x14ac:dyDescent="0.25">
      <c r="A135" s="6" t="s">
        <v>7</v>
      </c>
      <c r="B135" s="14"/>
      <c r="C135" s="14"/>
      <c r="D135" s="14"/>
      <c r="E135" s="14">
        <f>+E133/E132*100</f>
        <v>9.4132041221409786</v>
      </c>
      <c r="F135" s="14"/>
      <c r="G135" s="15"/>
      <c r="H135" s="8"/>
      <c r="I135" s="8"/>
      <c r="J135" s="10"/>
    </row>
    <row r="136" spans="1:10" x14ac:dyDescent="0.25">
      <c r="A136" s="11"/>
      <c r="B136" s="12"/>
      <c r="C136" s="12"/>
      <c r="D136" s="12"/>
      <c r="E136" s="12"/>
      <c r="F136" s="12"/>
      <c r="G136" s="12"/>
      <c r="H136" s="12"/>
      <c r="I136" s="12"/>
      <c r="J136" s="13"/>
    </row>
    <row r="137" spans="1:10" x14ac:dyDescent="0.25">
      <c r="A137" s="16" t="s">
        <v>8</v>
      </c>
      <c r="B137" s="50"/>
      <c r="C137" s="50"/>
      <c r="D137" s="50"/>
      <c r="E137" s="51"/>
      <c r="F137" s="38"/>
      <c r="G137" s="17" t="e">
        <f>+G133/G132*100</f>
        <v>#REF!</v>
      </c>
      <c r="H137" s="18" t="e">
        <f>100-G137</f>
        <v>#REF!</v>
      </c>
      <c r="I137" s="9" t="e">
        <f>+I132*H137/100</f>
        <v>#REF!</v>
      </c>
      <c r="J137" s="19"/>
    </row>
    <row r="138" spans="1:10" x14ac:dyDescent="0.25">
      <c r="A138" s="11" t="s">
        <v>33</v>
      </c>
      <c r="B138" s="12"/>
      <c r="C138" s="12"/>
      <c r="D138" s="12"/>
      <c r="E138" s="12"/>
      <c r="F138" s="12"/>
      <c r="G138" s="12"/>
      <c r="H138" s="12"/>
      <c r="I138" s="12"/>
      <c r="J138" s="36" t="e">
        <f>+I132</f>
        <v>#REF!</v>
      </c>
    </row>
    <row r="139" spans="1:10" ht="57.75" x14ac:dyDescent="0.25">
      <c r="A139" s="1" t="s">
        <v>25</v>
      </c>
      <c r="B139" s="2" t="s">
        <v>30</v>
      </c>
      <c r="C139" s="2" t="s">
        <v>29</v>
      </c>
      <c r="D139" s="2" t="s">
        <v>28</v>
      </c>
      <c r="E139" s="2" t="s">
        <v>27</v>
      </c>
      <c r="F139" s="2"/>
      <c r="G139" s="3" t="s">
        <v>2</v>
      </c>
      <c r="H139" s="3" t="s">
        <v>3</v>
      </c>
      <c r="I139" s="4" t="s">
        <v>26</v>
      </c>
      <c r="J139" s="5" t="s">
        <v>4</v>
      </c>
    </row>
    <row r="140" spans="1:10" x14ac:dyDescent="0.25">
      <c r="A140" s="6" t="s">
        <v>5</v>
      </c>
      <c r="B140" s="7">
        <v>432.6</v>
      </c>
      <c r="C140" s="7">
        <v>0</v>
      </c>
      <c r="D140" s="7">
        <v>549.1</v>
      </c>
      <c r="E140" s="35">
        <v>0</v>
      </c>
      <c r="F140" s="35"/>
      <c r="G140" s="7">
        <f>SUM(B140:E140)</f>
        <v>981.7</v>
      </c>
      <c r="H140" s="8"/>
      <c r="I140" s="9"/>
      <c r="J140" s="10"/>
    </row>
    <row r="141" spans="1:10" x14ac:dyDescent="0.25">
      <c r="A141" s="6" t="s">
        <v>6</v>
      </c>
      <c r="B141" s="7">
        <v>432.6</v>
      </c>
      <c r="C141" s="7">
        <v>0</v>
      </c>
      <c r="D141" s="7">
        <v>549.1</v>
      </c>
      <c r="E141" s="35">
        <v>0</v>
      </c>
      <c r="F141" s="35"/>
      <c r="G141" s="7">
        <f>SUM(B141:E141)</f>
        <v>981.7</v>
      </c>
      <c r="H141" s="8"/>
      <c r="I141" s="8"/>
      <c r="J141" s="10"/>
    </row>
    <row r="142" spans="1:10" x14ac:dyDescent="0.25">
      <c r="A142" s="11"/>
      <c r="B142" s="12"/>
      <c r="C142" s="12"/>
      <c r="D142" s="12"/>
      <c r="E142" s="12"/>
      <c r="F142" s="12"/>
      <c r="G142" s="12"/>
      <c r="H142" s="12"/>
      <c r="I142" s="12"/>
      <c r="J142" s="13"/>
    </row>
    <row r="143" spans="1:10" x14ac:dyDescent="0.25">
      <c r="A143" s="6" t="s">
        <v>7</v>
      </c>
      <c r="B143" s="14">
        <f>+B141/B140*100</f>
        <v>100</v>
      </c>
      <c r="C143" s="14">
        <v>100</v>
      </c>
      <c r="D143" s="14">
        <f t="shared" ref="D143" si="4">+D141/D140*100</f>
        <v>100</v>
      </c>
      <c r="E143" s="14">
        <v>100</v>
      </c>
      <c r="F143" s="14"/>
      <c r="G143" s="15"/>
      <c r="H143" s="8"/>
      <c r="I143" s="8"/>
      <c r="J143" s="10"/>
    </row>
    <row r="144" spans="1:10" x14ac:dyDescent="0.25">
      <c r="A144" s="11"/>
      <c r="B144" s="12"/>
      <c r="C144" s="12"/>
      <c r="D144" s="12"/>
      <c r="E144" s="12"/>
      <c r="F144" s="12"/>
      <c r="G144" s="12"/>
      <c r="H144" s="12"/>
      <c r="I144" s="12"/>
      <c r="J144" s="13"/>
    </row>
    <row r="145" spans="1:10" x14ac:dyDescent="0.25">
      <c r="A145" s="16" t="s">
        <v>8</v>
      </c>
      <c r="B145" s="41"/>
      <c r="C145" s="41"/>
      <c r="D145" s="41"/>
      <c r="E145" s="42"/>
      <c r="F145" s="37"/>
      <c r="G145" s="17" t="e">
        <f>(#REF!+B143+C143+D143+E143)/5</f>
        <v>#REF!</v>
      </c>
      <c r="H145" s="18" t="e">
        <f>100-G145</f>
        <v>#REF!</v>
      </c>
      <c r="I145" s="9" t="e">
        <f>+I140*H145/100</f>
        <v>#REF!</v>
      </c>
      <c r="J145" s="19" t="e">
        <f>+I145</f>
        <v>#REF!</v>
      </c>
    </row>
    <row r="146" spans="1:10" x14ac:dyDescent="0.25">
      <c r="A146" s="11"/>
      <c r="B146" s="12"/>
      <c r="C146" s="12"/>
      <c r="D146" s="12"/>
      <c r="E146" s="12"/>
      <c r="F146" s="12"/>
      <c r="G146" s="12"/>
      <c r="H146" s="12"/>
      <c r="I146" s="12"/>
      <c r="J146" s="13"/>
    </row>
    <row r="147" spans="1:10" ht="15.75" thickBot="1" x14ac:dyDescent="0.3"/>
    <row r="148" spans="1:10" ht="19.5" thickBot="1" x14ac:dyDescent="0.35">
      <c r="A148" s="39" t="s">
        <v>24</v>
      </c>
      <c r="B148" s="32"/>
      <c r="C148" s="32"/>
      <c r="D148" s="32"/>
      <c r="E148" s="32"/>
      <c r="F148" s="32"/>
      <c r="G148" s="32"/>
      <c r="H148" s="32"/>
      <c r="I148" s="32"/>
      <c r="J148" s="33" t="e">
        <f>+J9+J18+J27+J37+J45+J55+J64+J73+J82+J91+J100+J109+J118+J127+J138+J145</f>
        <v>#REF!</v>
      </c>
    </row>
  </sheetData>
  <mergeCells count="22">
    <mergeCell ref="B91:E91"/>
    <mergeCell ref="A1:J1"/>
    <mergeCell ref="A2:J2"/>
    <mergeCell ref="B9:E9"/>
    <mergeCell ref="B18:E18"/>
    <mergeCell ref="B27:E27"/>
    <mergeCell ref="B37:E37"/>
    <mergeCell ref="B46:E46"/>
    <mergeCell ref="B55:E55"/>
    <mergeCell ref="B64:E64"/>
    <mergeCell ref="B73:E73"/>
    <mergeCell ref="B82:E82"/>
    <mergeCell ref="B119:E119"/>
    <mergeCell ref="B127:E127"/>
    <mergeCell ref="B137:E137"/>
    <mergeCell ref="B145:E145"/>
    <mergeCell ref="B93:E93"/>
    <mergeCell ref="B100:E100"/>
    <mergeCell ref="B102:E102"/>
    <mergeCell ref="B109:E109"/>
    <mergeCell ref="B111:E111"/>
    <mergeCell ref="B118:E1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2017-03-10T11:55:52Z</dcterms:modified>
</cp:coreProperties>
</file>